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ndrea.tarozzi\Desktop\"/>
    </mc:Choice>
  </mc:AlternateContent>
  <xr:revisionPtr revIDLastSave="0" documentId="13_ncr:1_{DF00CEA0-CE12-4448-9A10-CDC76D06D50E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Allegato 01 Riesame QuVi" sheetId="1" r:id="rId1"/>
    <sheet name="rendicont ob e ind PST" sheetId="10" r:id="rId2"/>
    <sheet name="PSTRAT_DATA" sheetId="11" state="hidden" r:id="rId3"/>
    <sheet name="DOTTORATO" sheetId="2" state="hidden" r:id="rId4"/>
    <sheet name="exR.08a &amp; SUA.02" sheetId="13" state="hidden" r:id="rId5"/>
    <sheet name="POST LAUREAM" sheetId="14" state="hidden" r:id="rId6"/>
  </sheets>
  <externalReferences>
    <externalReference r:id="rId7"/>
    <externalReference r:id="rId8"/>
  </externalReferences>
  <definedNames>
    <definedName name="_xlnm._FilterDatabase" localSheetId="0" hidden="1">'Allegato 01 Riesame QuVi'!$A$4:$S$13</definedName>
    <definedName name="bad3.5" localSheetId="4">#REF!</definedName>
    <definedName name="bad3.5" localSheetId="5">#REF!</definedName>
    <definedName name="bad3.5" localSheetId="2">'[1]Scatti stipendiali'!#REF!</definedName>
    <definedName name="bad3.5">'[2]Scatti stipendiali'!#REF!</definedName>
    <definedName name="bad4.2.1" localSheetId="4">#REF!</definedName>
    <definedName name="bad4.2.1" localSheetId="5">#REF!</definedName>
    <definedName name="bad4.2.1" localSheetId="2">[1]CRITICI!#REF!</definedName>
    <definedName name="bad4.2.1">[2]CRITICI!#REF!</definedName>
    <definedName name="bad5.3.2" localSheetId="4">#REF!</definedName>
    <definedName name="bad5.3.2" localSheetId="5">#REF!</definedName>
    <definedName name="bad5.3.2" localSheetId="2">'[1]mancate saturazioni'!#REF!</definedName>
    <definedName name="bad5.3.2">'[2]mancate saturazioni'!#REF!</definedName>
    <definedName name="badR05" localSheetId="4">#REF!</definedName>
    <definedName name="badR05" localSheetId="5">#REF!</definedName>
    <definedName name="badR05" localSheetId="2">'[1]R.05'!#REF!</definedName>
    <definedName name="badR05">#REF!</definedName>
    <definedName name="gfxF02">PSTRAT_DATA!$B$142:$K$144</definedName>
    <definedName name="gfxF03">PSTRAT_DATA!$B$151:$D$155</definedName>
    <definedName name="gfxF04">PSTRAT_DATA!$B$173:$D$177</definedName>
    <definedName name="gfxF05">PSTRAT_DATA!$B$189:$D$193</definedName>
    <definedName name="gfxF07">PSTRAT_DATA!$B$210:$D$214</definedName>
    <definedName name="gfxF09">PSTRAT_DATA!$B$226:$D$230</definedName>
    <definedName name="gfxF10">PSTRAT_DATA!$B$242:$D$246</definedName>
    <definedName name="gfxF11">PSTRAT_DATA!$B$263:$D$267</definedName>
    <definedName name="gfxF12">PSTRAT_DATA!$B$273:$D$278</definedName>
    <definedName name="gfxF13">PSTRAT_DATA!$B$296:$D$300</definedName>
    <definedName name="gfxF14">PSTRAT_DATA!$B$318:$D$322</definedName>
    <definedName name="gfxF15">PSTRAT_DATA!$B$328:$D$330</definedName>
    <definedName name="gfxF19">PSTRAT_DATA!$B$336:$D$340</definedName>
    <definedName name="gfxF22">PSTRAT_DATA!$B$346:$D$350</definedName>
    <definedName name="gfxR01">PSTRAT_DATA!$B$4:$P$5</definedName>
    <definedName name="gfxR02" localSheetId="4">#REF!</definedName>
    <definedName name="gfxR02" localSheetId="5">#REF!</definedName>
    <definedName name="gfxR02" localSheetId="2">PSTRAT_DATA!$B$21:$E$25</definedName>
    <definedName name="gfxR02">[2]PSTRAT_DATA!$B$21:$E$25</definedName>
    <definedName name="gfxR03">PSTRAT_DATA!$B$31:$D$33</definedName>
    <definedName name="gfxR05">PSTRAT_DATA!$C$69:$E$74</definedName>
    <definedName name="gfxR06">PSTRAT_DATA!$C$90:$E$95</definedName>
    <definedName name="gfxR07">PSTRAT_DATA!$B$101:$J$105</definedName>
    <definedName name="gfxR09" localSheetId="4">#REF!</definedName>
    <definedName name="gfxR09" localSheetId="5">#REF!</definedName>
    <definedName name="gfxR09" localSheetId="2">PSTRAT_DATA!$B$119:$M$123</definedName>
    <definedName name="gfxR09">[2]PSTRAT_DATA!$B$119:$M$123</definedName>
    <definedName name="gfxR12">PSTRAT_DATA!$B$128:$D$129</definedName>
    <definedName name="gfxT01">PSTRAT_DATA!$B$368:$D$370</definedName>
    <definedName name="gfxT03">PSTRAT_DATA!$B$382:$D$384</definedName>
    <definedName name="minitabR04" localSheetId="4">#REF!</definedName>
    <definedName name="minitabR04" localSheetId="5">#REF!</definedName>
    <definedName name="minitabR04" localSheetId="2">PSTRAT_DATA!$C$49:$E$56</definedName>
    <definedName name="minitabR04">[2]PSTRAT_DATA!$C$49:$E$56</definedName>
    <definedName name="tab2.3.1">'POST LAUREAM'!$A$9</definedName>
    <definedName name="tab2.3.2">'POST LAUREAM'!$A$18</definedName>
    <definedName name="tab2.3.3">'POST LAUREAM'!$A$30</definedName>
    <definedName name="tab2.3.4">'POST LAUREAM'!$B$39:$D$39</definedName>
    <definedName name="tab5.4.1">DOTTORATO!$A$17</definedName>
    <definedName name="tab5.4.2">DOTTORATO!$A$27</definedName>
    <definedName name="tabF03" localSheetId="4">#REF!</definedName>
    <definedName name="tabF03" localSheetId="5">#REF!</definedName>
    <definedName name="tabF03" localSheetId="2">PSTRAT_DATA!$C$159:$N$167</definedName>
    <definedName name="tabF03">[2]PSTRAT_DATA!$C$159:$N$167</definedName>
    <definedName name="tabF04" localSheetId="4">#REF!</definedName>
    <definedName name="tabF04" localSheetId="5">#REF!</definedName>
    <definedName name="tabF04" localSheetId="2">PSTRAT_DATA!$B$181:$H$183</definedName>
    <definedName name="tabF04">[2]PSTRAT_DATA!$B$181:$H$183</definedName>
    <definedName name="tabF05" localSheetId="4">#REF!</definedName>
    <definedName name="tabF05" localSheetId="5">#REF!</definedName>
    <definedName name="tabF05" localSheetId="2">PSTRAT_DATA!$C$196:$I$204</definedName>
    <definedName name="tabF05">[2]PSTRAT_DATA!$C$196:$I$204</definedName>
    <definedName name="tabF07" localSheetId="4">#REF!</definedName>
    <definedName name="tabF07" localSheetId="5">#REF!</definedName>
    <definedName name="tabF07" localSheetId="2">PSTRAT_DATA!$B$218:$H$220</definedName>
    <definedName name="tabF07">[2]PSTRAT_DATA!$B$218:$H$220</definedName>
    <definedName name="tabF09" localSheetId="4">#REF!</definedName>
    <definedName name="tabF09" localSheetId="5">#REF!</definedName>
    <definedName name="tabF09" localSheetId="2">PSTRAT_DATA!$B$234:$H$236</definedName>
    <definedName name="tabF09">[2]PSTRAT_DATA!$B$234:$H$236</definedName>
    <definedName name="tabF10" localSheetId="4">#REF!</definedName>
    <definedName name="tabF10" localSheetId="5">#REF!</definedName>
    <definedName name="tabF10" localSheetId="2">PSTRAT_DATA!$C$249:$I$257</definedName>
    <definedName name="tabF10">[2]PSTRAT_DATA!$C$249:$I$257</definedName>
    <definedName name="tabF12" localSheetId="4">#REF!</definedName>
    <definedName name="tabF12" localSheetId="5">#REF!</definedName>
    <definedName name="tabF12" localSheetId="2">PSTRAT_DATA!$C$282:$I$290</definedName>
    <definedName name="tabF12">[2]PSTRAT_DATA!$C$282:$I$290</definedName>
    <definedName name="tabF13" localSheetId="4">#REF!</definedName>
    <definedName name="tabF13" localSheetId="5">#REF!</definedName>
    <definedName name="tabF13" localSheetId="2">PSTRAT_DATA!$C$304:$I$312</definedName>
    <definedName name="tabF13">[2]PSTRAT_DATA!$C$304:$I$312</definedName>
    <definedName name="tabF15">#REF!</definedName>
    <definedName name="tabF22" localSheetId="4">#REF!</definedName>
    <definedName name="tabF22" localSheetId="5">#REF!</definedName>
    <definedName name="tabF22" localSheetId="2">PSTRAT_DATA!$C$354:$I$362</definedName>
    <definedName name="tabF22">[2]PSTRAT_DATA!$C$354:$I$362</definedName>
    <definedName name="tabPQ01">#REF!</definedName>
    <definedName name="tabR01" localSheetId="4">#REF!</definedName>
    <definedName name="tabR01" localSheetId="5">#REF!</definedName>
    <definedName name="tabR01" localSheetId="2">PSTRAT_DATA!$B$9:$H$13</definedName>
    <definedName name="tabR01">[2]PSTRAT_DATA!$B$9:$H$13</definedName>
    <definedName name="tabR03" localSheetId="4">#REF!</definedName>
    <definedName name="tabR03" localSheetId="5">#REF!</definedName>
    <definedName name="tabR03" localSheetId="2">PSTRAT_DATA!$B$37:$J$39</definedName>
    <definedName name="tabR03">[2]PSTRAT_DATA!$B$37:$J$39</definedName>
    <definedName name="tabR04">PSTRAT_DATA!$C$49:$N$60</definedName>
    <definedName name="tabR04a">#REF!</definedName>
    <definedName name="tabR05" localSheetId="4">#REF!</definedName>
    <definedName name="tabR05" localSheetId="5">#REF!</definedName>
    <definedName name="tabR05" localSheetId="2">PSTRAT_DATA!$B$79:$J$83</definedName>
    <definedName name="tabR05">[2]PSTRAT_DATA!$B$79:$J$83</definedName>
    <definedName name="tabR08a" localSheetId="4">'exR.08a &amp; SUA.02'!$B$10:$E$12</definedName>
    <definedName name="tabR08a">#REF!</definedName>
    <definedName name="tabR12">PSTRAT_DATA!$B$133:$G$135</definedName>
    <definedName name="tabSUA02" localSheetId="4">'exR.08a &amp; SUA.02'!$B$26:$G$28</definedName>
    <definedName name="tabSUA02">#REF!</definedName>
    <definedName name="tabSUA06">#REF!</definedName>
    <definedName name="tabSUA07">#REF!</definedName>
    <definedName name="tabSUA13">#REF!</definedName>
    <definedName name="tabT01" localSheetId="4">#REF!</definedName>
    <definedName name="tabT01" localSheetId="5">#REF!</definedName>
    <definedName name="tabT01" localSheetId="2">PSTRAT_DATA!$B$374:$J$376</definedName>
    <definedName name="tabT01">[2]PSTRAT_DATA!$B$374:$J$376</definedName>
    <definedName name="tabT03" localSheetId="4">#REF!</definedName>
    <definedName name="tabT03" localSheetId="5">#REF!</definedName>
    <definedName name="tabT03" localSheetId="2">PSTRAT_DATA!$B$388:$J$390</definedName>
    <definedName name="tabT03">[2]PSTRAT_DATA!$B$388:$J$390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R13" i="1" s="1"/>
  <c r="Q13" i="1" s="1"/>
  <c r="G2" i="1" s="1"/>
  <c r="I12" i="1"/>
  <c r="R12" i="1" s="1"/>
  <c r="Q12" i="1" s="1"/>
  <c r="F2" i="1" s="1"/>
  <c r="I10" i="1"/>
  <c r="I9" i="1"/>
  <c r="R9" i="1" s="1"/>
  <c r="R8" i="1"/>
  <c r="P6" i="1" l="1"/>
  <c r="J4" i="10" s="1"/>
  <c r="P7" i="1"/>
  <c r="P8" i="1"/>
  <c r="J6" i="10" s="1"/>
  <c r="P9" i="1"/>
  <c r="J7" i="10" s="1"/>
  <c r="P11" i="1"/>
  <c r="P12" i="1"/>
  <c r="P13" i="1"/>
  <c r="P5" i="1"/>
  <c r="N13" i="1"/>
  <c r="M13" i="1" s="1"/>
  <c r="I11" i="10" s="1"/>
  <c r="N12" i="1"/>
  <c r="H10" i="10" s="1"/>
  <c r="F11" i="1"/>
  <c r="I11" i="1" s="1"/>
  <c r="R11" i="1" s="1"/>
  <c r="Q11" i="1" s="1"/>
  <c r="E2" i="1" s="1"/>
  <c r="S10" i="1"/>
  <c r="P10" i="1" l="1"/>
  <c r="R10" i="1"/>
  <c r="Q10" i="1" s="1"/>
  <c r="D2" i="1" s="1"/>
  <c r="O5" i="1"/>
  <c r="J3" i="10"/>
  <c r="O11" i="1"/>
  <c r="K9" i="10" s="1"/>
  <c r="J9" i="10"/>
  <c r="O13" i="1"/>
  <c r="K11" i="10" s="1"/>
  <c r="J11" i="10"/>
  <c r="O12" i="1"/>
  <c r="K10" i="10" s="1"/>
  <c r="J10" i="10"/>
  <c r="O7" i="1"/>
  <c r="J5" i="10"/>
  <c r="O10" i="1"/>
  <c r="J8" i="10"/>
  <c r="M12" i="1"/>
  <c r="H11" i="10"/>
  <c r="F8" i="1"/>
  <c r="F7" i="1"/>
  <c r="I7" i="1" s="1"/>
  <c r="R7" i="1" s="1"/>
  <c r="Q7" i="1" s="1"/>
  <c r="C2" i="1" s="1"/>
  <c r="F6" i="1"/>
  <c r="I6" i="1" s="1"/>
  <c r="R6" i="1" s="1"/>
  <c r="I25" i="11"/>
  <c r="H25" i="11"/>
  <c r="G25" i="11"/>
  <c r="F25" i="11"/>
  <c r="I24" i="11"/>
  <c r="H24" i="11"/>
  <c r="G24" i="11"/>
  <c r="F24" i="11"/>
  <c r="I23" i="11"/>
  <c r="H23" i="11"/>
  <c r="G23" i="11"/>
  <c r="F23" i="11"/>
  <c r="I22" i="11"/>
  <c r="H22" i="11"/>
  <c r="G22" i="11"/>
  <c r="F22" i="11"/>
  <c r="I21" i="11"/>
  <c r="H21" i="11"/>
  <c r="G21" i="11"/>
  <c r="F21" i="11"/>
  <c r="F5" i="1"/>
  <c r="I5" i="1" s="1"/>
  <c r="R5" i="1" s="1"/>
  <c r="Q5" i="1" s="1"/>
  <c r="A2" i="1" s="1"/>
  <c r="K4" i="10" l="1"/>
  <c r="K3" i="10"/>
  <c r="K6" i="10"/>
  <c r="K7" i="10"/>
  <c r="K5" i="10"/>
  <c r="K8" i="10"/>
  <c r="I10" i="10"/>
  <c r="N8" i="1"/>
  <c r="H6" i="10" s="1"/>
  <c r="N11" i="1"/>
  <c r="N10" i="1"/>
  <c r="N9" i="1"/>
  <c r="H7" i="10" s="1"/>
  <c r="N7" i="1"/>
  <c r="H5" i="10" s="1"/>
  <c r="N6" i="1"/>
  <c r="H4" i="10" s="1"/>
  <c r="H9" i="10" l="1"/>
  <c r="M11" i="1"/>
  <c r="I9" i="10" s="1"/>
  <c r="M10" i="1"/>
  <c r="H8" i="10"/>
  <c r="N5" i="1"/>
  <c r="M5" i="1" s="1"/>
  <c r="H3" i="10" l="1"/>
  <c r="M7" i="1"/>
  <c r="I5" i="10" s="1"/>
  <c r="I4" i="10" l="1"/>
  <c r="I3" i="10"/>
  <c r="I7" i="10"/>
  <c r="I6" i="10"/>
  <c r="I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ARTEC</author>
  </authors>
  <commentList>
    <comment ref="E10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ARTEC: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Non presente nel cruscotto 2020 media  macro area 2016-18 R.12 . Considerato il valore 2018</t>
        </r>
      </text>
    </comment>
    <comment ref="E1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ARTEC: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Non presente nel cruscotto 2020 media  macro area 2016-18 R.12 . Considerata media dipartimento 2016-18</t>
        </r>
      </text>
    </comment>
  </commentList>
</comments>
</file>

<file path=xl/sharedStrings.xml><?xml version="1.0" encoding="utf-8"?>
<sst xmlns="http://schemas.openxmlformats.org/spreadsheetml/2006/main" count="872" uniqueCount="299">
  <si>
    <t>OB. D.1</t>
  </si>
  <si>
    <t>OB. D.2</t>
  </si>
  <si>
    <t>OB. D.3</t>
  </si>
  <si>
    <t>OB. D.4</t>
  </si>
  <si>
    <t>OB. D.5</t>
  </si>
  <si>
    <t>OB. D.6</t>
  </si>
  <si>
    <t>Gli indicatori di monitoraggio sono tratti dal  Rapporto Annuale di Dipartimento QuVi il 05/05/22, salvo diversamente specificato. Il raggiungimento di un obiettivo è calcolato su una media 2019-21</t>
  </si>
  <si>
    <t>Obiettivi</t>
  </si>
  <si>
    <t>PST</t>
  </si>
  <si>
    <t xml:space="preserve">Indicatore </t>
  </si>
  <si>
    <t>Valore di riferimento</t>
  </si>
  <si>
    <t>Valore obiettivo</t>
  </si>
  <si>
    <t>VALORE 
2019</t>
  </si>
  <si>
    <t>VALORE
 2020</t>
  </si>
  <si>
    <t>VALORE
 2021</t>
  </si>
  <si>
    <t>MEDIA 2019-21</t>
  </si>
  <si>
    <t>D.1 QUALIFICARE E VALORIZZARE IL DOTTORATO DI RICERCA IN UNA PROSPETTIVA INTERNAZIONALE</t>
  </si>
  <si>
    <t>0.1.1</t>
  </si>
  <si>
    <t xml:space="preserve">R.01b
Metrica: percentuale di dottorandi con titolo conseguito all'estero sul totale di dottorandi
</t>
  </si>
  <si>
    <t xml:space="preserve">5,55 %
media 32°, 33° e 34° ciclo
</t>
  </si>
  <si>
    <t>valore &gt; alla media 2016-2018 del dipartimento</t>
  </si>
  <si>
    <t xml:space="preserve">5.4.2
SODDISFAZIONE MEDIA DEI DOTTORI DI RICERCA 
Metrica: soddisfazione media dei dottori di ricerca: voto medio da 1 a 10 per le esperienze di studio/ricerca all'estero. (Indagine Dottori di ricerca)
</t>
  </si>
  <si>
    <t>Tra 7 e 8</t>
  </si>
  <si>
    <t>Non valutabile</t>
  </si>
  <si>
    <t>D.2 MIGLIORARE LA QUALITÀ E LA PRODUTTIVITÀ DELLA RICERCA</t>
  </si>
  <si>
    <t>0.1.3</t>
  </si>
  <si>
    <t xml:space="preserve">R.06
Metrica: Distribuzione dei prodotti pubblicati per gli anni da t-4 a t-1 da parte della popolazione in servizio al 31-12 dell'anno t nelle fasce VQR 2011-14 sulla base dell'indice unico
</t>
  </si>
  <si>
    <t>valore ≥ alla media 2016-2018 della macroarea di riferimento</t>
  </si>
  <si>
    <t xml:space="preserve">R.07a
Metrica: Percentuale di
pubblicazioni di Fascia A
secondo i criteri VRA
</t>
  </si>
  <si>
    <t xml:space="preserve">SUA.02
Metrica: Rapporto fra numero di prodotti registrati in IRIS e numero di unità di personale docente strutturato
</t>
  </si>
  <si>
    <t>D.3 FAVORIRE LO SVILUPPO DELL'OPEN-SCIENCE</t>
  </si>
  <si>
    <t>O.2.3</t>
  </si>
  <si>
    <t xml:space="preserve">R.12
Metrica: Percentuale di articoli in rivista etichettati su IRIS come prodotti parzialmente o totalmente in Open Access, sul totale degli articoli in rivista censiti su IRIS (anno 2018).
</t>
  </si>
  <si>
    <t>valore ≥ al valore 2018 della macroarea di riferimento</t>
  </si>
  <si>
    <t>D.4 QUALIFICARE E POTENZIARE I PERCORSI DI FORMAZIONE PROFESSIONALIZZANTE E PERMANENTE</t>
  </si>
  <si>
    <t>O.6.2</t>
  </si>
  <si>
    <t xml:space="preserve">T.04
Metrica: numero di studenti iscritti a corsi di Alta Formazione, Formazione Permanente, Master di I o II livello
</t>
  </si>
  <si>
    <t>valore ≥ alla media 2016-2018 del dipartimento</t>
  </si>
  <si>
    <t>D.5 QUALIFICARE E POTENZIARE LE ATTIVITÀ DI COLLEGAMENTO CON ISTITUZIONI MUSEALI E DI PROMOZIONE DELLA CULTURA PUBBLICHE E PRIVATE, NEI DIVERSI AMBITI DISCIPLINARI</t>
  </si>
  <si>
    <t>O.7.1</t>
  </si>
  <si>
    <t>Realizzazione e descrizione strutturata di ciascuna iniziativa secondo il modello fornito dall’ateneo</t>
  </si>
  <si>
    <t>Nessuno</t>
  </si>
  <si>
    <t>D.6 COINVOLGERE DOCENTI, STUDENTI E PERSONALE TA NELLA IDEAZIONE E REALIZZAZIONE DI INIZIATIVE DI DIVULGAZIONE SCIENTIFICA, DI FORMAZIONE CULTURALE E DI COPRODUZIONE DI CONOSCENZA ANCHE PER LE FASCE PIÙ GIOVANI DELLA SCUOLA DELL'OBBLIGO</t>
  </si>
  <si>
    <t>DIP</t>
  </si>
  <si>
    <t>PST1</t>
  </si>
  <si>
    <t>PST2</t>
  </si>
  <si>
    <t>PST3</t>
  </si>
  <si>
    <t>Riesame 2020</t>
  </si>
  <si>
    <t>Riesame 2021</t>
  </si>
  <si>
    <t>Riesame 2022</t>
  </si>
  <si>
    <t>Indicatori</t>
  </si>
  <si>
    <t>Obiettivo</t>
  </si>
  <si>
    <t>QuVi</t>
  </si>
  <si>
    <t xml:space="preserve">R.01
Metrica: percentuale di dottorandi con titolo conseguito in altri atenei italiani o esteri sul totale di dottorandi
</t>
  </si>
  <si>
    <t xml:space="preserve">5.4.2
SODDISFAZIONE MEDIA DEI DOTTORI DI RICERCA 
Metrica: soddisfazione media dei dottori di ricerca: voto medio da 1 a 10 per le esperienze di studio/ricerca all'estero. (Indagine Dottori di ricerca 2018
</t>
  </si>
  <si>
    <t>R01</t>
  </si>
  <si>
    <t>Dipartimento</t>
  </si>
  <si>
    <t>Macroarea</t>
  </si>
  <si>
    <t>Ateneo</t>
  </si>
  <si>
    <t>.</t>
  </si>
  <si>
    <t>XXXI</t>
  </si>
  <si>
    <t>XXXII</t>
  </si>
  <si>
    <t>XXXIII</t>
  </si>
  <si>
    <t>XXXIV</t>
  </si>
  <si>
    <t>XXXV</t>
  </si>
  <si>
    <t>R.01 a) % di dottorandi con titolo estero</t>
  </si>
  <si>
    <t>R.01 b) % di dottorandi con titolo conseguito in altri atenei</t>
  </si>
  <si>
    <t>Valori</t>
  </si>
  <si>
    <t>DPT</t>
  </si>
  <si>
    <t>AREA</t>
  </si>
  <si>
    <t>ATENEO</t>
  </si>
  <si>
    <t>1-titolo straniero</t>
  </si>
  <si>
    <t>2-titolo altri atenei</t>
  </si>
  <si>
    <t>3-totale titoli</t>
  </si>
  <si>
    <t>4-% TITOLO ESTERO</t>
  </si>
  <si>
    <t>5-% ALTRI ATENEI</t>
  </si>
  <si>
    <t>R02</t>
  </si>
  <si>
    <t>Dati ricostruiti per grafico in pila</t>
  </si>
  <si>
    <t>MACRO</t>
  </si>
  <si>
    <t>Ciclo</t>
  </si>
  <si>
    <t>I anno</t>
  </si>
  <si>
    <t>totale</t>
  </si>
  <si>
    <t>totale-Iciclo</t>
  </si>
  <si>
    <t>etichette</t>
  </si>
  <si>
    <t>2015 (XXXI)</t>
  </si>
  <si>
    <t>2016 (XXXII)</t>
  </si>
  <si>
    <t>-</t>
  </si>
  <si>
    <t>2017 (XXXIII)</t>
  </si>
  <si>
    <t>2018 (XXXIV)</t>
  </si>
  <si>
    <t>2019 (XXXV)</t>
  </si>
  <si>
    <t>R03</t>
  </si>
  <si>
    <t>Anno</t>
  </si>
  <si>
    <t>Valori2</t>
  </si>
  <si>
    <t>Dipartimento:2017</t>
  </si>
  <si>
    <t>Dipartimento:2018</t>
  </si>
  <si>
    <t>Dipartimento:2019</t>
  </si>
  <si>
    <t>Macroarea2:2017</t>
  </si>
  <si>
    <t>Macroarea2:2018</t>
  </si>
  <si>
    <t>Macroarea2:2019</t>
  </si>
  <si>
    <t>Ateneo:2017</t>
  </si>
  <si>
    <t>Ateneo:2018</t>
  </si>
  <si>
    <t>Ateneo:2019</t>
  </si>
  <si>
    <t>N. Dottorandi outgiong &gt;= 30gg (1)</t>
  </si>
  <si>
    <t>Totale Dottorandi Iscritti (2)</t>
  </si>
  <si>
    <t>R.03 (1)/(2)*100</t>
  </si>
  <si>
    <t>R04</t>
  </si>
  <si>
    <t>Fascia</t>
  </si>
  <si>
    <t>Media ultimo triennio</t>
  </si>
  <si>
    <t>Neoassunti (nel periodo da anno t-2 ad anno t) responsabili di progetti competitivi con incassi nell'anno t</t>
  </si>
  <si>
    <t>I Fascia</t>
  </si>
  <si>
    <t>II Fascia</t>
  </si>
  <si>
    <t>Ricercatori</t>
  </si>
  <si>
    <t>Totale</t>
  </si>
  <si>
    <t>Totale dei neoassunti (nel periodo da anno t-2 ad anno t)</t>
  </si>
  <si>
    <t>R.03
Neoassunti responsabili di progetti competitivi con incassi nell'anno di riferimento (% sul totale)</t>
  </si>
  <si>
    <t>R05</t>
  </si>
  <si>
    <t>Livello</t>
  </si>
  <si>
    <t>Attributo</t>
  </si>
  <si>
    <t>VRA 2017</t>
  </si>
  <si>
    <t>VRA 2018</t>
  </si>
  <si>
    <t>VRA 2019</t>
  </si>
  <si>
    <t>Dip</t>
  </si>
  <si>
    <t>% Neo sopra mediana</t>
  </si>
  <si>
    <t>% Neo sopra 1Q</t>
  </si>
  <si>
    <t>Area</t>
  </si>
  <si>
    <t>Metriche</t>
  </si>
  <si>
    <t>Neoassunti sopra mediana di ruolo e area</t>
  </si>
  <si>
    <t>Neoassunti sopra al primo quartile di ruolo e area</t>
  </si>
  <si>
    <t>Totale neoassunti</t>
  </si>
  <si>
    <t>R.05 a) % Neoassunti sopra mediana di ruolo e area</t>
  </si>
  <si>
    <t>R.05 b) % Neoassunti sopra al primo quartile di ruolo e area</t>
  </si>
  <si>
    <t>R06</t>
  </si>
  <si>
    <t>2017</t>
  </si>
  <si>
    <t>2018</t>
  </si>
  <si>
    <t>2019</t>
  </si>
  <si>
    <t>miglior 10%</t>
  </si>
  <si>
    <t>miglior 30%</t>
  </si>
  <si>
    <t>R07</t>
  </si>
  <si>
    <t>Pubblicazioni di fascia A</t>
  </si>
  <si>
    <t>Totale pubblicazioni valutate</t>
  </si>
  <si>
    <t>Numero massimo pubblicazioni presentabili</t>
  </si>
  <si>
    <t>R.07 a) Percentuale di pubblicazioni di Fascia A</t>
  </si>
  <si>
    <t>R.07 b) Percentuale di pubblicazioni presentate sul numero massimo di prodotti conferibili</t>
  </si>
  <si>
    <t>R09</t>
  </si>
  <si>
    <t>1 Ambito Europeo ed Internazionale</t>
  </si>
  <si>
    <t>2 Ambito Nazionale</t>
  </si>
  <si>
    <t>3 Totale Complessivo</t>
  </si>
  <si>
    <t>4 Personale docente (al 31/12)</t>
  </si>
  <si>
    <t>R.09</t>
  </si>
  <si>
    <t>R12</t>
  </si>
  <si>
    <t>Anno laurea</t>
  </si>
  <si>
    <t xml:space="preserve">2018 </t>
  </si>
  <si>
    <t xml:space="preserve">2019 </t>
  </si>
  <si>
    <t>Metrica</t>
  </si>
  <si>
    <t>N. Pubblicazioni OA</t>
  </si>
  <si>
    <t>N. Pubblicazioni</t>
  </si>
  <si>
    <t>% Pubb. OA</t>
  </si>
  <si>
    <t>F02</t>
  </si>
  <si>
    <t>occupazione</t>
  </si>
  <si>
    <t>disoccupazione</t>
  </si>
  <si>
    <t>area</t>
  </si>
  <si>
    <t>2016_1</t>
  </si>
  <si>
    <t>2017_1</t>
  </si>
  <si>
    <t>2018_1</t>
  </si>
  <si>
    <t>2018_3</t>
  </si>
  <si>
    <t>2018_5</t>
  </si>
  <si>
    <t xml:space="preserve"> dipartimento</t>
  </si>
  <si>
    <t xml:space="preserve"> Macroarea</t>
  </si>
  <si>
    <t xml:space="preserve"> Ateneo</t>
  </si>
  <si>
    <t>F03</t>
  </si>
  <si>
    <t>2014</t>
  </si>
  <si>
    <t>2015</t>
  </si>
  <si>
    <t>2016</t>
  </si>
  <si>
    <t>Tipo Ciclo</t>
  </si>
  <si>
    <t>Metrics</t>
  </si>
  <si>
    <t>Macro</t>
  </si>
  <si>
    <t>1-I ciclo</t>
  </si>
  <si>
    <t>1-Laureati con Esami Superati con CV/RC &amp; 'STAGE' or 'TIROCIN' or 'INTERNSHIP'</t>
  </si>
  <si>
    <t>2-Lauree</t>
  </si>
  <si>
    <t>3-Percentuale laureati con tirocinio curriculare</t>
  </si>
  <si>
    <t>2-II ciclo</t>
  </si>
  <si>
    <t>3-ciclo unico</t>
  </si>
  <si>
    <t>F04</t>
  </si>
  <si>
    <t>2013/14</t>
  </si>
  <si>
    <t>2014/15</t>
  </si>
  <si>
    <t>2015/16</t>
  </si>
  <si>
    <t>2016/17</t>
  </si>
  <si>
    <t>2017/18</t>
  </si>
  <si>
    <t>2013/2014</t>
  </si>
  <si>
    <t>2014/2015</t>
  </si>
  <si>
    <t>2015/2016</t>
  </si>
  <si>
    <t>2016/2017</t>
  </si>
  <si>
    <t>2017/2018</t>
  </si>
  <si>
    <t>dip</t>
  </si>
  <si>
    <t>macr</t>
  </si>
  <si>
    <t>ateneo</t>
  </si>
  <si>
    <t>Laureati entro A.A. prec.</t>
  </si>
  <si>
    <t>Studenti della coorte</t>
  </si>
  <si>
    <t>%</t>
  </si>
  <si>
    <t>F05</t>
  </si>
  <si>
    <t>2018/19</t>
  </si>
  <si>
    <t xml:space="preserve"> 2014/2015</t>
  </si>
  <si>
    <t xml:space="preserve"> 2015/2016</t>
  </si>
  <si>
    <t xml:space="preserve"> 2016/2017</t>
  </si>
  <si>
    <t xml:space="preserve"> 2017/2018</t>
  </si>
  <si>
    <t>2018/2019</t>
  </si>
  <si>
    <t>1-Numeratore</t>
  </si>
  <si>
    <t>2-Denominatore</t>
  </si>
  <si>
    <t>3-Indicatore</t>
  </si>
  <si>
    <t>F07</t>
  </si>
  <si>
    <t>Tipo ciclo</t>
  </si>
  <si>
    <t>I ciclo</t>
  </si>
  <si>
    <t>II ciclo</t>
  </si>
  <si>
    <t>ciclo unico</t>
  </si>
  <si>
    <t>F09</t>
  </si>
  <si>
    <t>2019/20</t>
  </si>
  <si>
    <t xml:space="preserve"> 2015/2016 - DIP</t>
  </si>
  <si>
    <t xml:space="preserve"> 2016/2017 - DIP</t>
  </si>
  <si>
    <t xml:space="preserve"> 2017/2018 - DIP</t>
  </si>
  <si>
    <t xml:space="preserve"> 2018/2019 - DIP</t>
  </si>
  <si>
    <t xml:space="preserve"> 2019/2020 - DIP</t>
  </si>
  <si>
    <t xml:space="preserve"> 2019/2020 - MACROAREA</t>
  </si>
  <si>
    <t xml:space="preserve"> 2019/2020 - ATENEO</t>
  </si>
  <si>
    <t>Iscritti LM con titolo I ciclo in altro Ateneo</t>
  </si>
  <si>
    <t>Totale iscritti LM</t>
  </si>
  <si>
    <t>% iscritti LM con titolo I ciclo in altro Ateneo</t>
  </si>
  <si>
    <t>F10</t>
  </si>
  <si>
    <t>F11</t>
  </si>
  <si>
    <t>Macroarea (media per dip.)</t>
  </si>
  <si>
    <t>Ateneo (media per dip.)</t>
  </si>
  <si>
    <t>F12</t>
  </si>
  <si>
    <t>Iscritti con cittadinanza o curriculum internazionale</t>
  </si>
  <si>
    <t>Totale iscritti</t>
  </si>
  <si>
    <t>% iscritti internazionali</t>
  </si>
  <si>
    <t>F13</t>
  </si>
  <si>
    <t>F14</t>
  </si>
  <si>
    <t>F15</t>
  </si>
  <si>
    <t>F19</t>
  </si>
  <si>
    <t>F22</t>
  </si>
  <si>
    <t>1-Abbandoni degli studi (abbandoni + trasferimenti)</t>
  </si>
  <si>
    <t>2-Studenti della coorte</t>
  </si>
  <si>
    <t>3-% di abbandoni al ll anno</t>
  </si>
  <si>
    <t>T01</t>
  </si>
  <si>
    <t>Brevetti (1)</t>
  </si>
  <si>
    <t>Totale personale docente al 31/12 (2)</t>
  </si>
  <si>
    <t>T.01 (1)/(2)*100</t>
  </si>
  <si>
    <t>T03</t>
  </si>
  <si>
    <t>dipartimento</t>
  </si>
  <si>
    <t>macroarea</t>
  </si>
  <si>
    <t>Incassi Att. Comm</t>
  </si>
  <si>
    <t>Totale Doc-Ric al 31/12</t>
  </si>
  <si>
    <t>T.03</t>
  </si>
  <si>
    <t>Corsi di Dottorato proposti dal Dipartimento</t>
  </si>
  <si>
    <t>numero iscritti 35°</t>
  </si>
  <si>
    <t>A: qualità ricerca del collegio (50%)</t>
  </si>
  <si>
    <t>B: internaz. (3,3%)</t>
  </si>
  <si>
    <t>B1: internaz. CANDIDATI (3,3%)</t>
  </si>
  <si>
    <t>B2: internaz. INNOVATIVI (3,3%)</t>
  </si>
  <si>
    <t>C: collab. (5%)</t>
  </si>
  <si>
    <t>C1: collab. INNOVATIVI (5%)</t>
  </si>
  <si>
    <t>D: attrattività (5%)</t>
  </si>
  <si>
    <t>D1: attrattività CANDIDATI (5%)</t>
  </si>
  <si>
    <t>E: dotazioni (20%)</t>
  </si>
  <si>
    <t>SCIENZA E CULTURA DEL BENESSERE E DEGLI STILI DI VITA</t>
  </si>
  <si>
    <t>UNIBO in collaborazione con Almalaurea</t>
  </si>
  <si>
    <t>Dottorandi indagati</t>
  </si>
  <si>
    <t>Tasso di risposta (%)</t>
  </si>
  <si>
    <t>Soddisfazione complessiva per le attività formative
(medie, scala 1-10)</t>
  </si>
  <si>
    <t>Soddisfazione complessiva per l'esperienza di studio 
o di ricerca all’estero
(medie, scala 1-10)</t>
  </si>
  <si>
    <t>Dottori indagati</t>
  </si>
  <si>
    <t>Tasso di occupazione 
a 1 anno dal titolo (%)</t>
  </si>
  <si>
    <t>Guadagno mensile netto 
a 1 anno dal titolo (medie, in euro)</t>
  </si>
  <si>
    <t>SCIENZE FARMACOLOGICHE E TOSSICOLOGICHE, DELLO SVILUPPO E DEL MOVIMENTO UMANO</t>
  </si>
  <si>
    <t>TOTALE Dipartimento</t>
  </si>
  <si>
    <t>TOTALE Macroarea</t>
  </si>
  <si>
    <t>TOTALE Ateneo</t>
  </si>
  <si>
    <t>Numero citazioni Prodotti</t>
  </si>
  <si>
    <t>Neoassunti</t>
  </si>
  <si>
    <t>ex R.08a N. citazioni pro capite</t>
  </si>
  <si>
    <t>Produzione scientifica (2)</t>
  </si>
  <si>
    <t>Totale personale docente strutturato al 31/12 (1)</t>
  </si>
  <si>
    <t>SUA.02 (2)/(1)</t>
  </si>
  <si>
    <t>Corso</t>
  </si>
  <si>
    <t>Tipo Scuola</t>
  </si>
  <si>
    <t>Iscr al I Anno 16/17</t>
  </si>
  <si>
    <t>Iscr al I Anno 17/18</t>
  </si>
  <si>
    <t>Iscr al I Anno 18/19</t>
  </si>
  <si>
    <t>Iscr al I Anno 19/20</t>
  </si>
  <si>
    <t>Tipo corso</t>
  </si>
  <si>
    <t>Iscritti 2016/17</t>
  </si>
  <si>
    <t>Iscritti 2017/18</t>
  </si>
  <si>
    <t>Iscritti 2018/19</t>
  </si>
  <si>
    <t>DESIGN AND TECHNOLOGY FOR FASHION COMMUNICATION</t>
  </si>
  <si>
    <t>M1</t>
  </si>
  <si>
    <t>INFERMIERISTICA FORENSE</t>
  </si>
  <si>
    <t>AF</t>
  </si>
  <si>
    <t>NUTRACEUTICI, FITOTERAPICI ED INTEGRATORI ALIMENTARI</t>
  </si>
  <si>
    <t>OUTDOOR EDUCATION</t>
  </si>
  <si>
    <t>Assegnisti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</si>
</sst>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#,##0;\(#,##0\)"/>
    <numFmt numFmtId="166" formatCode="0.0%"/>
    <numFmt numFmtId="167" formatCode="0.0;\(0.0\)"/>
    <numFmt numFmtId="168" formatCode="0.0%;\(0.0%\)"/>
    <numFmt numFmtId="169" formatCode="#,##0.00;\(#,##0.00\)"/>
    <numFmt numFmtId="170" formatCode="#,##0.0;\(#,##0.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FFFF"/>
      <name val="Arial Narrow"/>
      <family val="2"/>
    </font>
    <font>
      <sz val="10"/>
      <color theme="1"/>
      <name val="Calibri"/>
      <family val="2"/>
      <scheme val="minor"/>
    </font>
    <font>
      <b/>
      <sz val="11"/>
      <color rgb="FFC0504D"/>
      <name val="Arial Narrow"/>
      <family val="2"/>
    </font>
    <font>
      <sz val="10"/>
      <color rgb="FF808080"/>
      <name val="Arial Narrow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4"/>
      <color rgb="FFC0504D"/>
      <name val="Verdana"/>
      <family val="2"/>
    </font>
    <font>
      <sz val="11"/>
      <color rgb="FF000000"/>
      <name val="Garamond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rgb="FFC0504D"/>
        <bgColor rgb="FF00008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lightUp">
        <fgColor theme="0" tint="-0.14996795556505021"/>
        <bgColor theme="0"/>
      </patternFill>
    </fill>
    <fill>
      <patternFill patternType="solid">
        <fgColor rgb="FF003300"/>
        <bgColor rgb="FF00008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theme="1" tint="0.249977111117893"/>
      </bottom>
      <diagonal/>
    </border>
    <border>
      <left/>
      <right/>
      <top style="thin">
        <color theme="1" tint="0.34998626667073579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34998626667073579"/>
      </top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/>
      <bottom/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medium">
        <color theme="1" tint="0.34998626667073579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medium">
        <color theme="1" tint="0.34998626667073579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16">
    <xf numFmtId="0" fontId="0" fillId="0" borderId="0"/>
    <xf numFmtId="9" fontId="3" fillId="0" borderId="0" applyFont="0" applyFill="0" applyBorder="0" applyAlignment="0" applyProtection="0"/>
    <xf numFmtId="0" fontId="6" fillId="2" borderId="8">
      <alignment horizontal="center" vertical="top" wrapText="1"/>
    </xf>
    <xf numFmtId="0" fontId="8" fillId="2" borderId="0">
      <alignment horizontal="left" vertical="center"/>
    </xf>
    <xf numFmtId="0" fontId="6" fillId="2" borderId="8">
      <alignment horizontal="center" wrapText="1"/>
    </xf>
    <xf numFmtId="0" fontId="9" fillId="3" borderId="13">
      <alignment horizontal="left" vertical="center"/>
    </xf>
    <xf numFmtId="165" fontId="9" fillId="3" borderId="14">
      <alignment horizontal="right" vertical="center"/>
    </xf>
    <xf numFmtId="0" fontId="9" fillId="3" borderId="14">
      <alignment horizontal="right" vertical="center"/>
    </xf>
    <xf numFmtId="0" fontId="6" fillId="6" borderId="0">
      <alignment horizontal="left" vertical="center"/>
    </xf>
    <xf numFmtId="0" fontId="6" fillId="2" borderId="0">
      <alignment vertical="top" wrapText="1"/>
    </xf>
    <xf numFmtId="0" fontId="9" fillId="3" borderId="26">
      <alignment horizontal="left" vertical="center" wrapText="1"/>
    </xf>
    <xf numFmtId="0" fontId="6" fillId="2" borderId="0">
      <alignment horizontal="left" vertical="center"/>
    </xf>
    <xf numFmtId="168" fontId="9" fillId="3" borderId="14">
      <alignment horizontal="right" vertical="center"/>
    </xf>
    <xf numFmtId="170" fontId="9" fillId="3" borderId="36">
      <alignment horizontal="right" vertical="center"/>
    </xf>
    <xf numFmtId="170" fontId="9" fillId="3" borderId="14">
      <alignment horizontal="right" vertical="center"/>
    </xf>
    <xf numFmtId="0" fontId="12" fillId="2" borderId="0">
      <alignment horizontal="left" vertical="top" wrapText="1"/>
    </xf>
  </cellStyleXfs>
  <cellXfs count="188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0" borderId="9" xfId="2" quotePrefix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64" fontId="5" fillId="0" borderId="0" xfId="0" applyNumberFormat="1" applyFont="1"/>
    <xf numFmtId="0" fontId="5" fillId="0" borderId="11" xfId="0" applyFont="1" applyBorder="1"/>
    <xf numFmtId="0" fontId="5" fillId="0" borderId="12" xfId="2" quotePrefix="1" applyFont="1" applyFill="1" applyBorder="1" applyAlignment="1">
      <alignment horizontal="left" vertical="center" wrapText="1"/>
    </xf>
    <xf numFmtId="0" fontId="5" fillId="0" borderId="12" xfId="2" quotePrefix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3" fontId="7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5" quotePrefix="1" applyFont="1" applyFill="1" applyBorder="1">
      <alignment horizontal="left" vertical="center"/>
    </xf>
    <xf numFmtId="0" fontId="10" fillId="4" borderId="15" xfId="4" applyFont="1" applyFill="1" applyBorder="1" applyAlignment="1">
      <alignment horizontal="center" vertical="center" wrapText="1"/>
    </xf>
    <xf numFmtId="0" fontId="5" fillId="4" borderId="15" xfId="4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165" fontId="5" fillId="4" borderId="0" xfId="0" applyNumberFormat="1" applyFont="1" applyFill="1" applyAlignment="1">
      <alignment horizontal="right" vertical="center" wrapText="1" indent="1"/>
    </xf>
    <xf numFmtId="0" fontId="5" fillId="0" borderId="0" xfId="0" applyFont="1" applyAlignment="1">
      <alignment vertical="top"/>
    </xf>
    <xf numFmtId="167" fontId="10" fillId="5" borderId="16" xfId="0" applyNumberFormat="1" applyFont="1" applyFill="1" applyBorder="1" applyAlignment="1">
      <alignment horizontal="left" vertical="center" wrapText="1"/>
    </xf>
    <xf numFmtId="167" fontId="10" fillId="5" borderId="16" xfId="0" applyNumberFormat="1" applyFont="1" applyFill="1" applyBorder="1" applyAlignment="1">
      <alignment horizontal="right" vertical="center" wrapText="1" indent="1"/>
    </xf>
    <xf numFmtId="0" fontId="10" fillId="4" borderId="11" xfId="4" applyFont="1" applyFill="1" applyBorder="1" applyAlignment="1">
      <alignment horizontal="center" vertical="center" wrapText="1"/>
    </xf>
    <xf numFmtId="0" fontId="10" fillId="4" borderId="19" xfId="4" applyFont="1" applyFill="1" applyBorder="1" applyAlignment="1">
      <alignment horizontal="center" vertical="center" wrapText="1"/>
    </xf>
    <xf numFmtId="0" fontId="5" fillId="4" borderId="20" xfId="4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center" wrapText="1"/>
    </xf>
    <xf numFmtId="165" fontId="5" fillId="4" borderId="0" xfId="0" applyNumberFormat="1" applyFont="1" applyFill="1" applyAlignment="1">
      <alignment horizontal="right" vertical="center" wrapText="1" indent="2"/>
    </xf>
    <xf numFmtId="165" fontId="5" fillId="4" borderId="22" xfId="0" applyNumberFormat="1" applyFont="1" applyFill="1" applyBorder="1" applyAlignment="1">
      <alignment horizontal="right" vertical="center" wrapText="1" indent="2"/>
    </xf>
    <xf numFmtId="165" fontId="5" fillId="4" borderId="21" xfId="0" applyNumberFormat="1" applyFont="1" applyFill="1" applyBorder="1" applyAlignment="1">
      <alignment horizontal="right" vertical="center" wrapText="1" indent="2"/>
    </xf>
    <xf numFmtId="0" fontId="5" fillId="4" borderId="19" xfId="0" applyFont="1" applyFill="1" applyBorder="1" applyAlignment="1">
      <alignment horizontal="left" vertical="center" wrapText="1"/>
    </xf>
    <xf numFmtId="165" fontId="5" fillId="4" borderId="19" xfId="0" applyNumberFormat="1" applyFont="1" applyFill="1" applyBorder="1" applyAlignment="1">
      <alignment horizontal="right" vertical="center" wrapText="1" indent="2"/>
    </xf>
    <xf numFmtId="165" fontId="5" fillId="4" borderId="23" xfId="0" applyNumberFormat="1" applyFont="1" applyFill="1" applyBorder="1" applyAlignment="1">
      <alignment horizontal="right" vertical="center" wrapText="1" indent="2"/>
    </xf>
    <xf numFmtId="0" fontId="10" fillId="5" borderId="24" xfId="0" applyFont="1" applyFill="1" applyBorder="1" applyAlignment="1">
      <alignment horizontal="left" vertical="center" wrapText="1"/>
    </xf>
    <xf numFmtId="167" fontId="10" fillId="5" borderId="24" xfId="0" applyNumberFormat="1" applyFont="1" applyFill="1" applyBorder="1" applyAlignment="1">
      <alignment horizontal="right" vertical="center" wrapText="1" indent="2"/>
    </xf>
    <xf numFmtId="167" fontId="10" fillId="5" borderId="25" xfId="0" applyNumberFormat="1" applyFont="1" applyFill="1" applyBorder="1" applyAlignment="1">
      <alignment horizontal="right" vertical="center" wrapText="1" indent="2"/>
    </xf>
    <xf numFmtId="0" fontId="5" fillId="0" borderId="0" xfId="10" quotePrefix="1" applyFont="1" applyFill="1" applyBorder="1" applyAlignment="1">
      <alignment horizontal="left" vertical="center"/>
    </xf>
    <xf numFmtId="164" fontId="0" fillId="7" borderId="27" xfId="0" applyNumberFormat="1" applyFill="1" applyBorder="1" applyAlignment="1">
      <alignment horizontal="center" vertical="center"/>
    </xf>
    <xf numFmtId="166" fontId="0" fillId="7" borderId="27" xfId="0" applyNumberFormat="1" applyFill="1" applyBorder="1" applyAlignment="1">
      <alignment horizontal="center" vertical="center"/>
    </xf>
    <xf numFmtId="0" fontId="0" fillId="0" borderId="27" xfId="0" applyBorder="1"/>
    <xf numFmtId="0" fontId="0" fillId="0" borderId="27" xfId="0" applyBorder="1" applyAlignment="1">
      <alignment horizontal="center"/>
    </xf>
    <xf numFmtId="0" fontId="1" fillId="0" borderId="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2" fontId="0" fillId="0" borderId="0" xfId="0" applyNumberFormat="1"/>
    <xf numFmtId="9" fontId="0" fillId="0" borderId="0" xfId="1" applyFont="1"/>
    <xf numFmtId="9" fontId="0" fillId="0" borderId="0" xfId="0" applyNumberFormat="1"/>
    <xf numFmtId="0" fontId="4" fillId="0" borderId="2" xfId="0" quotePrefix="1" applyFont="1" applyBorder="1" applyAlignment="1">
      <alignment horizontal="left" vertical="center" wrapText="1"/>
    </xf>
    <xf numFmtId="0" fontId="4" fillId="8" borderId="30" xfId="0" applyFont="1" applyFill="1" applyBorder="1" applyAlignment="1">
      <alignment horizontal="left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2" fillId="8" borderId="28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" fillId="8" borderId="35" xfId="0" applyFont="1" applyFill="1" applyBorder="1" applyAlignment="1">
      <alignment vertical="center" wrapText="1"/>
    </xf>
    <xf numFmtId="0" fontId="2" fillId="8" borderId="27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0" fillId="0" borderId="0" xfId="0" applyFont="1"/>
    <xf numFmtId="0" fontId="10" fillId="0" borderId="0" xfId="3" applyFont="1" applyFill="1">
      <alignment horizontal="left" vertical="center"/>
    </xf>
    <xf numFmtId="0" fontId="10" fillId="0" borderId="0" xfId="4" quotePrefix="1" applyFont="1" applyFill="1" applyBorder="1">
      <alignment horizontal="center" wrapText="1"/>
    </xf>
    <xf numFmtId="168" fontId="5" fillId="0" borderId="0" xfId="12" applyFont="1" applyFill="1" applyBorder="1">
      <alignment horizontal="right" vertical="center"/>
    </xf>
    <xf numFmtId="1" fontId="5" fillId="0" borderId="0" xfId="0" applyNumberFormat="1" applyFont="1"/>
    <xf numFmtId="1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1" fontId="5" fillId="0" borderId="0" xfId="1" applyNumberFormat="1" applyFont="1" applyFill="1" applyBorder="1"/>
    <xf numFmtId="10" fontId="5" fillId="0" borderId="0" xfId="1" applyNumberFormat="1" applyFont="1" applyFill="1" applyBorder="1"/>
    <xf numFmtId="0" fontId="10" fillId="0" borderId="0" xfId="5" applyFont="1" applyFill="1" applyBorder="1">
      <alignment horizontal="left" vertical="center"/>
    </xf>
    <xf numFmtId="0" fontId="10" fillId="0" borderId="0" xfId="0" applyFont="1" applyAlignment="1">
      <alignment horizontal="center" wrapText="1"/>
    </xf>
    <xf numFmtId="0" fontId="5" fillId="12" borderId="0" xfId="0" applyFont="1" applyFill="1"/>
    <xf numFmtId="0" fontId="5" fillId="12" borderId="0" xfId="0" applyFont="1" applyFill="1" applyAlignment="1">
      <alignment horizontal="center" vertical="center" wrapText="1"/>
    </xf>
    <xf numFmtId="0" fontId="5" fillId="12" borderId="0" xfId="0" applyFont="1" applyFill="1" applyAlignment="1">
      <alignment horizontal="center" vertical="center"/>
    </xf>
    <xf numFmtId="0" fontId="7" fillId="0" borderId="0" xfId="0" applyFont="1"/>
    <xf numFmtId="165" fontId="5" fillId="12" borderId="0" xfId="6" applyFont="1" applyFill="1" applyBorder="1" applyAlignment="1">
      <alignment horizontal="center" vertical="center"/>
    </xf>
    <xf numFmtId="169" fontId="5" fillId="12" borderId="0" xfId="6" applyNumberFormat="1" applyFont="1" applyFill="1" applyBorder="1" applyAlignment="1">
      <alignment horizontal="center" vertical="center"/>
    </xf>
    <xf numFmtId="165" fontId="5" fillId="0" borderId="0" xfId="6" applyFont="1" applyFill="1" applyBorder="1">
      <alignment horizontal="right" vertical="center"/>
    </xf>
    <xf numFmtId="2" fontId="5" fillId="0" borderId="0" xfId="1" applyNumberFormat="1" applyFont="1" applyFill="1" applyBorder="1"/>
    <xf numFmtId="3" fontId="5" fillId="0" borderId="0" xfId="0" applyNumberFormat="1" applyFont="1"/>
    <xf numFmtId="0" fontId="10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0" fillId="0" borderId="0" xfId="8" applyFont="1" applyFill="1">
      <alignment horizontal="left" vertical="center"/>
    </xf>
    <xf numFmtId="0" fontId="10" fillId="0" borderId="0" xfId="9" applyFont="1" applyFill="1" applyAlignment="1">
      <alignment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170" fontId="5" fillId="0" borderId="0" xfId="13" applyFont="1" applyFill="1" applyBorder="1">
      <alignment horizontal="right" vertical="center"/>
    </xf>
    <xf numFmtId="166" fontId="5" fillId="0" borderId="0" xfId="14" quotePrefix="1" applyNumberFormat="1" applyFont="1" applyFill="1" applyBorder="1">
      <alignment horizontal="right" vertical="center"/>
    </xf>
    <xf numFmtId="166" fontId="5" fillId="0" borderId="0" xfId="13" applyNumberFormat="1" applyFont="1" applyFill="1" applyBorder="1">
      <alignment horizontal="right" vertical="center"/>
    </xf>
    <xf numFmtId="166" fontId="5" fillId="0" borderId="0" xfId="14" applyNumberFormat="1" applyFont="1" applyFill="1" applyBorder="1">
      <alignment horizontal="right" vertical="center"/>
    </xf>
    <xf numFmtId="166" fontId="5" fillId="0" borderId="0" xfId="0" applyNumberFormat="1" applyFont="1"/>
    <xf numFmtId="0" fontId="5" fillId="0" borderId="0" xfId="15" applyFont="1" applyFill="1" applyAlignment="1">
      <alignment horizontal="center" vertical="top" wrapText="1"/>
    </xf>
    <xf numFmtId="0" fontId="5" fillId="0" borderId="0" xfId="7" applyFont="1" applyFill="1" applyBorder="1">
      <alignment horizontal="right" vertical="center"/>
    </xf>
    <xf numFmtId="0" fontId="5" fillId="0" borderId="0" xfId="15" applyFont="1" applyFill="1">
      <alignment horizontal="left" vertical="top" wrapText="1"/>
    </xf>
    <xf numFmtId="166" fontId="5" fillId="0" borderId="0" xfId="1" applyNumberFormat="1" applyFont="1" applyFill="1" applyBorder="1"/>
    <xf numFmtId="3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right"/>
    </xf>
    <xf numFmtId="2" fontId="5" fillId="0" borderId="0" xfId="0" applyNumberFormat="1" applyFont="1"/>
    <xf numFmtId="164" fontId="7" fillId="0" borderId="0" xfId="0" applyNumberFormat="1" applyFont="1"/>
    <xf numFmtId="166" fontId="5" fillId="0" borderId="0" xfId="1" applyNumberFormat="1" applyFont="1" applyFill="1" applyBorder="1" applyAlignment="1">
      <alignment horizontal="right"/>
    </xf>
    <xf numFmtId="164" fontId="5" fillId="0" borderId="0" xfId="1" applyNumberFormat="1" applyFont="1" applyFill="1" applyBorder="1"/>
    <xf numFmtId="164" fontId="0" fillId="13" borderId="27" xfId="0" applyNumberFormat="1" applyFill="1" applyBorder="1" applyAlignment="1">
      <alignment horizontal="center" vertical="center"/>
    </xf>
    <xf numFmtId="166" fontId="0" fillId="0" borderId="0" xfId="0" applyNumberFormat="1"/>
    <xf numFmtId="0" fontId="0" fillId="0" borderId="3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0" fontId="5" fillId="0" borderId="0" xfId="10" quotePrefix="1" applyFont="1" applyFill="1" applyBorder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>
      <alignment horizontal="center" wrapText="1"/>
    </xf>
    <xf numFmtId="0" fontId="5" fillId="0" borderId="9" xfId="2" quotePrefix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164" fontId="0" fillId="0" borderId="0" xfId="0" applyNumberFormat="1"/>
    <xf numFmtId="0" fontId="5" fillId="0" borderId="37" xfId="2" quotePrefix="1" applyFont="1" applyFill="1" applyBorder="1" applyAlignment="1">
      <alignment horizontal="left" vertical="center" wrapText="1"/>
    </xf>
    <xf numFmtId="0" fontId="5" fillId="0" borderId="37" xfId="4" quotePrefix="1" applyFont="1" applyFill="1" applyBorder="1" applyAlignment="1">
      <alignment horizontal="center" vertical="center" wrapText="1"/>
    </xf>
    <xf numFmtId="0" fontId="5" fillId="0" borderId="0" xfId="5" quotePrefix="1" applyFont="1" applyFill="1" applyBorder="1" applyAlignment="1">
      <alignment horizontal="left" vertical="center" wrapText="1"/>
    </xf>
    <xf numFmtId="0" fontId="5" fillId="0" borderId="37" xfId="2" quotePrefix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/>
    <xf numFmtId="0" fontId="7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5" fillId="0" borderId="37" xfId="3" applyFont="1" applyFill="1" applyBorder="1" applyAlignment="1">
      <alignment horizontal="left" vertical="center" wrapText="1"/>
    </xf>
    <xf numFmtId="0" fontId="5" fillId="0" borderId="38" xfId="5" quotePrefix="1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1" fontId="0" fillId="7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0" fontId="4" fillId="8" borderId="27" xfId="0" applyFont="1" applyFill="1" applyBorder="1" applyAlignment="1">
      <alignment horizontal="left" vertical="center" wrapText="1"/>
    </xf>
    <xf numFmtId="0" fontId="4" fillId="0" borderId="27" xfId="0" quotePrefix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8" borderId="30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0" fontId="13" fillId="0" borderId="27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66" fontId="0" fillId="7" borderId="27" xfId="1" applyNumberFormat="1" applyFont="1" applyFill="1" applyBorder="1" applyAlignment="1">
      <alignment horizontal="center" vertical="center"/>
    </xf>
    <xf numFmtId="164" fontId="0" fillId="14" borderId="27" xfId="0" applyNumberFormat="1" applyFill="1" applyBorder="1" applyAlignment="1">
      <alignment horizontal="center" vertical="center"/>
    </xf>
    <xf numFmtId="0" fontId="0" fillId="9" borderId="27" xfId="0" applyFill="1" applyBorder="1" applyAlignment="1">
      <alignment horizontal="center" vertical="center"/>
    </xf>
    <xf numFmtId="166" fontId="0" fillId="7" borderId="1" xfId="1" applyNumberFormat="1" applyFont="1" applyFill="1" applyBorder="1" applyAlignment="1">
      <alignment horizontal="center" vertical="center"/>
    </xf>
    <xf numFmtId="0" fontId="4" fillId="0" borderId="2" xfId="0" quotePrefix="1" applyFont="1" applyBorder="1" applyAlignment="1">
      <alignment horizontal="left" vertical="center"/>
    </xf>
    <xf numFmtId="1" fontId="0" fillId="14" borderId="27" xfId="0" applyNumberFormat="1" applyFill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8" borderId="31" xfId="0" applyFont="1" applyFill="1" applyBorder="1" applyAlignment="1">
      <alignment horizontal="left" vertical="center" wrapText="1"/>
    </xf>
    <xf numFmtId="0" fontId="4" fillId="8" borderId="3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8" borderId="28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0" fontId="11" fillId="10" borderId="0" xfId="11" applyFont="1" applyFill="1" applyAlignment="1">
      <alignment horizontal="center" vertical="center"/>
    </xf>
    <xf numFmtId="0" fontId="11" fillId="11" borderId="0" xfId="11" applyFont="1" applyFill="1" applyAlignment="1">
      <alignment horizontal="center" vertical="center"/>
    </xf>
    <xf numFmtId="0" fontId="10" fillId="8" borderId="0" xfId="11" applyFont="1" applyFill="1" applyAlignment="1">
      <alignment horizontal="center" vertical="center"/>
    </xf>
    <xf numFmtId="0" fontId="10" fillId="0" borderId="0" xfId="11" applyFont="1" applyFill="1" applyAlignment="1">
      <alignment horizontal="center" vertical="center"/>
    </xf>
    <xf numFmtId="0" fontId="5" fillId="0" borderId="0" xfId="10" quotePrefix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0" fillId="0" borderId="0" xfId="4" applyFont="1" applyFill="1" applyBorder="1" applyAlignment="1">
      <alignment horizontal="center" wrapText="1"/>
    </xf>
    <xf numFmtId="0" fontId="5" fillId="0" borderId="9" xfId="2" quotePrefix="1" applyFont="1" applyFill="1" applyBorder="1" applyAlignment="1">
      <alignment horizontal="center" vertical="center" wrapText="1"/>
    </xf>
    <xf numFmtId="0" fontId="5" fillId="4" borderId="17" xfId="2" quotePrefix="1" applyFont="1" applyFill="1" applyBorder="1" applyAlignment="1">
      <alignment horizontal="center" vertical="center" wrapText="1"/>
    </xf>
    <xf numFmtId="0" fontId="5" fillId="4" borderId="18" xfId="2" quotePrefix="1" applyFont="1" applyFill="1" applyBorder="1" applyAlignment="1">
      <alignment horizontal="center" vertical="center" wrapText="1"/>
    </xf>
  </cellXfs>
  <cellStyles count="16">
    <cellStyle name="MSTRStyle.Tutto.c10_02f3e0e0-1e0b-4580-abe5-dc093974c73a" xfId="5" xr:uid="{00000000-0005-0000-0000-000000000000}"/>
    <cellStyle name="MSTRStyle.Tutto.c12_fa729afa-1a95-485b-9699-4d455be9eb46" xfId="7" xr:uid="{00000000-0005-0000-0000-000001000000}"/>
    <cellStyle name="MSTRStyle.Tutto.c13_ab688b38-001d-4cce-b574-03d58788d56f" xfId="14" xr:uid="{00000000-0005-0000-0000-000002000000}"/>
    <cellStyle name="MSTRStyle.Tutto.c16_61ad80e8-d827-40b8-9eb7-b68c4c398219" xfId="8" xr:uid="{00000000-0005-0000-0000-000003000000}"/>
    <cellStyle name="MSTRStyle.Tutto.c16_b141358e-c093-4ab6-82c4-c78d18edfaa7" xfId="6" xr:uid="{00000000-0005-0000-0000-000004000000}"/>
    <cellStyle name="MSTRStyle.Tutto.c19_3746bc74-bc05-4c20-ad60-7d8df85a0432" xfId="9" xr:uid="{00000000-0005-0000-0000-000005000000}"/>
    <cellStyle name="MSTRStyle.Tutto.c22_c43f496c-cf08-4131-8b87-161970e53c86" xfId="12" xr:uid="{00000000-0005-0000-0000-000006000000}"/>
    <cellStyle name="MSTRStyle.Tutto.c23_b4b97d00-dacf-4113-bfa6-f2a4410e0e68" xfId="11" xr:uid="{00000000-0005-0000-0000-000007000000}"/>
    <cellStyle name="MSTRStyle.Tutto.c23_faeadd66-705e-431b-ab9f-2b0704ccc460" xfId="3" xr:uid="{00000000-0005-0000-0000-000008000000}"/>
    <cellStyle name="MSTRStyle.Tutto.c24_788f3762-d3d7-4393-a396-560e7370cd8a" xfId="4" xr:uid="{00000000-0005-0000-0000-000009000000}"/>
    <cellStyle name="MSTRStyle.Tutto.c27_d1438ffa-a062-4ff7-bdff-3cf74bce08ba" xfId="2" xr:uid="{00000000-0005-0000-0000-00000A000000}"/>
    <cellStyle name="MSTRStyle.Tutto.c27_f9e1f08b-a4c1-4ed0-b4d0-2a453f66e7bc" xfId="13" xr:uid="{00000000-0005-0000-0000-00000B000000}"/>
    <cellStyle name="MSTRStyle.Tutto.c3_f10b2f14-29df-42e1-9861-3d822407720b" xfId="10" xr:uid="{00000000-0005-0000-0000-00000C000000}"/>
    <cellStyle name="MSTRStyle.Tutto.c6_dee893ef-16b7-40f2-b80d-fc6e580db973" xfId="15" xr:uid="{00000000-0005-0000-0000-00000D000000}"/>
    <cellStyle name="Normale" xfId="0" builtinId="0"/>
    <cellStyle name="Percentuale" xfId="1" builtinId="5"/>
  </cellStyles>
  <dxfs count="17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DA7C6"/>
      <color rgb="FFBF9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A31973CF-54D0-46DD-8C2B-0F931948EC1D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AE076AE-BC3D-48B8-8168-602C525B6130}"/>
            </a:ext>
          </a:extLst>
        </xdr:cNvPr>
        <xdr:cNvSpPr txBox="1"/>
      </xdr:nvSpPr>
      <xdr:spPr>
        <a:xfrm>
          <a:off x="0" y="407670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B6211BB3-8011-4E54-AFAA-3FE370054324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38100</xdr:rowOff>
    </xdr:from>
    <xdr:to>
      <xdr:col>9</xdr:col>
      <xdr:colOff>0</xdr:colOff>
      <xdr:row>23</xdr:row>
      <xdr:rowOff>219075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A3FC9A9-C180-451D-987D-E283D37D177F}"/>
            </a:ext>
          </a:extLst>
        </xdr:cNvPr>
        <xdr:cNvSpPr txBox="1"/>
      </xdr:nvSpPr>
      <xdr:spPr>
        <a:xfrm>
          <a:off x="0" y="407670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609599</xdr:colOff>
      <xdr:row>11</xdr:row>
      <xdr:rowOff>133349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32CA7969-2013-42D1-A1B7-523570ECF56B}"/>
            </a:ext>
          </a:extLst>
        </xdr:cNvPr>
        <xdr:cNvSpPr txBox="1"/>
      </xdr:nvSpPr>
      <xdr:spPr>
        <a:xfrm>
          <a:off x="0" y="0"/>
          <a:ext cx="13392149" cy="19145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5.4.1 INDICATORI RIPARTO QUOTA PREMIALE DOTTORATO XXXVI CICLO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Iscritti al XXXV ciclo; A: Qualità della ricerca dei componenti del collegio; 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al corso di dottorato che hanno conseguito il titolo di accesso al dottorato in un’Università straniera sul totale degli iscritti al corso con titolo estero o titolo Unibo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B1: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candidati al corso di dottorato che hanno conseguito il titolo di accesso al dottorato in un’Università straniera sul totale dei candidati al corso con titolo estero o titolo Unibo;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C: numero di iscritti con borsa di dottorato o finanziamento equivalente (o cofinanziamento) acquisiti da enti esterni sul totale degli iscritti al corso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D: numero di iscritti al corso che hanno conseguito il titolo di accesso al dottorato in Università italiane diverse dall’Università di Bologna sul totale degli iscritti al corso con titolo Unibo o di Università italiane diverse dall’Università di Bologna;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D1: numero di candidati al corso che hanno conseguito il titolo di accesso al dottorato in Università italiane diverse dall’Università di Bologna sul totale dei candidati al corso con titolo Unibo o di Università italiane diverse dall’Università di Bologna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it-IT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tra iscritti con borsa o forma di finanziamento equivalente e iscritti totali del corso</a:t>
          </a:r>
          <a:endParaRPr lang="it-IT" sz="10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 Warehouse di Ateneo, VQR 2011-2014 ANVUR,</a:t>
          </a:r>
          <a:r>
            <a:rPr lang="it-IT" sz="1000" b="0" baseline="0">
              <a:latin typeface="+mn-lt"/>
            </a:rPr>
            <a:t> ARIC - Settore Dottorato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17</xdr:row>
      <xdr:rowOff>38100</xdr:rowOff>
    </xdr:from>
    <xdr:to>
      <xdr:col>9</xdr:col>
      <xdr:colOff>0</xdr:colOff>
      <xdr:row>22</xdr:row>
      <xdr:rowOff>219075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D2E60A87-68FF-44C3-9CDD-38EF6F30B1F8}"/>
            </a:ext>
          </a:extLst>
        </xdr:cNvPr>
        <xdr:cNvSpPr txBox="1"/>
      </xdr:nvSpPr>
      <xdr:spPr>
        <a:xfrm>
          <a:off x="0" y="3886200"/>
          <a:ext cx="11811000" cy="990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5.4.2 SODDISFAZIONE E CONDIZIONE OCCUPAZIONALE DEI DOTTORI DI RICERCA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Soddisfazione media dei dottori di ricerca: voto medio da 1 a 10 per le attività formative e per le esperieze di studio/ricerca all'estero.</a:t>
          </a:r>
        </a:p>
        <a:p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Tasso di occupazione: somma degli intervistati che lavorano o sono in formazione retribuita.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ARAG</a:t>
          </a:r>
          <a:r>
            <a:rPr lang="it-IT" sz="1000" b="0" baseline="0">
              <a:latin typeface="+mn-lt"/>
            </a:rPr>
            <a:t> </a:t>
          </a:r>
          <a:r>
            <a:rPr lang="it-IT" sz="1000" b="0">
              <a:latin typeface="+mn-lt"/>
            </a:rPr>
            <a:t>Indagine dottori di ricerca 2019</a:t>
          </a:r>
          <a:r>
            <a:rPr lang="it-IT" sz="1000" b="0" baseline="0">
              <a:latin typeface="+mn-lt"/>
            </a:rPr>
            <a:t> (soddisfazione dottorandi 2019, condizione occupazionale dottori 2018 occupati a 1 anno dal titolo)</a:t>
          </a:r>
          <a:endParaRPr lang="it-IT" sz="1000" b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6</xdr:col>
      <xdr:colOff>571500</xdr:colOff>
      <xdr:row>7</xdr:row>
      <xdr:rowOff>723900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56573B0-EE88-4BBF-97B4-370B0D5F1C3F}"/>
            </a:ext>
          </a:extLst>
        </xdr:cNvPr>
        <xdr:cNvSpPr txBox="1"/>
      </xdr:nvSpPr>
      <xdr:spPr>
        <a:xfrm>
          <a:off x="1" y="0"/>
          <a:ext cx="6200774" cy="210502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R.08a (PST 13-15)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Qualità  della ricerca e produttività</a:t>
          </a:r>
          <a:b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scientifica - neoassunti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Metrica indicatore: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Rapporto fra numero medio di citazioni in 'WOS/Scopus' di articoli pubblicati negli anni t-3 e t-4 </a:t>
          </a:r>
          <a:b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da neoassunti e numero di neoassunti in servizio al 31/12 dell’anno di riferimento t" (solo per settori bibliometrici)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Fonte dati: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ARTEC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Finalità: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Evidenziare la capacità del Dipartimento di esercitare, mediante la produzione scientifica dei suoi neoassunti in forma di pubblicazioni, un impatto significativo nelle comunità scientifiche di riferimento, e quindi in termini più generali di mettere in atto efficaci strategie di reclutamento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Note: </a:t>
          </a:r>
          <a:r>
            <a:rPr kumimoji="0" lang="it-IT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L'indicatore si applica ai soli settori concorsuali bibliometrici (Aree CUN dalla 1 alla 9, con esclusione dei settori 8/C1, 8/D1, 8/E1, 8/E2, 8/F1; incluso il marcosettore concorsuale 11/E). Il numero di citazioni prodotte è la media degli anni t-3 e t-4. I neoassunti sono le nuove assunzioni e gli scorrimenti avvenuti fra l'anno t-2 e l'anno t</a:t>
          </a:r>
        </a:p>
      </xdr:txBody>
    </xdr:sp>
    <xdr:clientData/>
  </xdr:twoCellAnchor>
  <xdr:twoCellAnchor>
    <xdr:from>
      <xdr:col>0</xdr:col>
      <xdr:colOff>0</xdr:colOff>
      <xdr:row>16</xdr:row>
      <xdr:rowOff>1</xdr:rowOff>
    </xdr:from>
    <xdr:to>
      <xdr:col>6</xdr:col>
      <xdr:colOff>571500</xdr:colOff>
      <xdr:row>22</xdr:row>
      <xdr:rowOff>266701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7E8E05A8-E6F5-437A-88F1-F5262BA6198F}"/>
            </a:ext>
          </a:extLst>
        </xdr:cNvPr>
        <xdr:cNvSpPr txBox="1"/>
      </xdr:nvSpPr>
      <xdr:spPr>
        <a:xfrm>
          <a:off x="0" y="3924301"/>
          <a:ext cx="6200775" cy="12382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SUA.02 </a:t>
          </a:r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Produzione scientifica </a:t>
          </a:r>
          <a:r>
            <a:rPr kumimoji="0" lang="it-IT" sz="1600" b="1" i="0" u="none" strike="noStrike" kern="0" cap="all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  <a:endParaRPr lang="it-IT" sz="1600" b="1" i="0" u="none" strike="noStrike" cap="all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Rapporto fra numero di prodotti presentati in SUA-RD e numero di unità di </a:t>
          </a:r>
          <a:b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personale docente strutturato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IRIS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Finalità:</a:t>
          </a:r>
          <a:r>
            <a:rPr lang="it-IT" sz="1000" b="0">
              <a:latin typeface="+mn-lt"/>
            </a:rPr>
            <a:t> 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Evidenziare la capacità del Dipartimento di esercitare, mediante la sua produzione scientifica sotto forma di pubblicazioni, un impatto significativo nelle comunità scientifiche di riferimento</a:t>
          </a:r>
        </a:p>
      </xdr:txBody>
    </xdr:sp>
    <xdr:clientData/>
  </xdr:twoCellAnchor>
  <xdr:twoCellAnchor>
    <xdr:from>
      <xdr:col>6</xdr:col>
      <xdr:colOff>104775</xdr:colOff>
      <xdr:row>0</xdr:row>
      <xdr:rowOff>38100</xdr:rowOff>
    </xdr:from>
    <xdr:to>
      <xdr:col>6</xdr:col>
      <xdr:colOff>464775</xdr:colOff>
      <xdr:row>2</xdr:row>
      <xdr:rowOff>95250</xdr:rowOff>
    </xdr:to>
    <xdr:sp macro="" textlink="">
      <xdr:nvSpPr>
        <xdr:cNvPr id="4" name="Connettore pagina esterna 3">
          <a:extLst>
            <a:ext uri="{FF2B5EF4-FFF2-40B4-BE49-F238E27FC236}">
              <a16:creationId xmlns:a16="http://schemas.microsoft.com/office/drawing/2014/main" id="{38482309-54F5-4107-8751-29B1B847D21B}"/>
            </a:ext>
          </a:extLst>
        </xdr:cNvPr>
        <xdr:cNvSpPr>
          <a:spLocks noChangeAspect="1"/>
        </xdr:cNvSpPr>
      </xdr:nvSpPr>
      <xdr:spPr>
        <a:xfrm>
          <a:off x="5734050" y="38100"/>
          <a:ext cx="360000" cy="381000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  <xdr:twoCellAnchor>
    <xdr:from>
      <xdr:col>6</xdr:col>
      <xdr:colOff>95250</xdr:colOff>
      <xdr:row>16</xdr:row>
      <xdr:rowOff>95250</xdr:rowOff>
    </xdr:from>
    <xdr:to>
      <xdr:col>6</xdr:col>
      <xdr:colOff>455250</xdr:colOff>
      <xdr:row>18</xdr:row>
      <xdr:rowOff>142875</xdr:rowOff>
    </xdr:to>
    <xdr:sp macro="" textlink="">
      <xdr:nvSpPr>
        <xdr:cNvPr id="5" name="Connettore pagina esterna 4">
          <a:extLst>
            <a:ext uri="{FF2B5EF4-FFF2-40B4-BE49-F238E27FC236}">
              <a16:creationId xmlns:a16="http://schemas.microsoft.com/office/drawing/2014/main" id="{F6E9030C-874F-44F6-A1A9-84AF69FF2058}"/>
            </a:ext>
          </a:extLst>
        </xdr:cNvPr>
        <xdr:cNvSpPr>
          <a:spLocks noChangeAspect="1"/>
        </xdr:cNvSpPr>
      </xdr:nvSpPr>
      <xdr:spPr>
        <a:xfrm>
          <a:off x="5724525" y="4019550"/>
          <a:ext cx="360000" cy="371475"/>
        </a:xfrm>
        <a:prstGeom prst="flowChartOffpageConnector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lIns="0" tIns="18000" rIns="0" bIns="0" rtlCol="0" anchor="t"/>
        <a:lstStyle/>
        <a:p>
          <a:pPr algn="ctr"/>
          <a:r>
            <a:rPr lang="it-IT" sz="700" b="1">
              <a:solidFill>
                <a:srgbClr val="002060"/>
              </a:solidFill>
            </a:rPr>
            <a:t>SUA</a:t>
          </a:r>
          <a:br>
            <a:rPr lang="it-IT" sz="700" b="1">
              <a:solidFill>
                <a:srgbClr val="002060"/>
              </a:solidFill>
            </a:rPr>
          </a:br>
          <a:r>
            <a:rPr lang="it-IT" sz="700" b="1">
              <a:solidFill>
                <a:srgbClr val="002060"/>
              </a:solidFill>
            </a:rPr>
            <a:t>RD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76197</xdr:rowOff>
    </xdr:from>
    <xdr:to>
      <xdr:col>6</xdr:col>
      <xdr:colOff>381000</xdr:colOff>
      <xdr:row>14</xdr:row>
      <xdr:rowOff>190498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C3A214D1-D252-4747-80B5-D6B69A7B91AF}"/>
            </a:ext>
          </a:extLst>
        </xdr:cNvPr>
        <xdr:cNvSpPr txBox="1"/>
      </xdr:nvSpPr>
      <xdr:spPr>
        <a:xfrm>
          <a:off x="0" y="1962147"/>
          <a:ext cx="8991600" cy="76200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2.3.2 NUMERO DI iscritti AL i ANNO DELLE SCUOLE SPECIALIZZAZIONE 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studenti iscritti al I anno delle Scuole di Specializzazione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</a:t>
          </a:r>
          <a:r>
            <a:rPr lang="it-IT" sz="1000" b="0" baseline="0">
              <a:latin typeface="+mn-lt"/>
            </a:rPr>
            <a:t> Warehouse di Ateneo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0</xdr:colOff>
      <xdr:row>18</xdr:row>
      <xdr:rowOff>142874</xdr:rowOff>
    </xdr:from>
    <xdr:to>
      <xdr:col>6</xdr:col>
      <xdr:colOff>381000</xdr:colOff>
      <xdr:row>23</xdr:row>
      <xdr:rowOff>38099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BD014C75-4483-4639-B5AD-B7912E8AD547}"/>
            </a:ext>
          </a:extLst>
        </xdr:cNvPr>
        <xdr:cNvSpPr txBox="1"/>
      </xdr:nvSpPr>
      <xdr:spPr>
        <a:xfrm>
          <a:off x="0" y="3743324"/>
          <a:ext cx="8991600" cy="7048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2.3.3 NUMERO DI ISCRITTI DEI CORSI MASTER E AF DEL DIPARTIMENTO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Numero di iscritti ai corsi Master e Alta Formazione dove il dipartimento è individuato come "struttura proponente" o per afferenza del Direttore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dati:</a:t>
          </a:r>
          <a:r>
            <a:rPr lang="it-IT" sz="1000" b="0">
              <a:latin typeface="+mn-lt"/>
            </a:rPr>
            <a:t> Data</a:t>
          </a:r>
          <a:r>
            <a:rPr lang="it-IT" sz="1000" b="0" baseline="0">
              <a:latin typeface="+mn-lt"/>
            </a:rPr>
            <a:t> Warehouse di Ateneo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19049</xdr:colOff>
      <xdr:row>0</xdr:row>
      <xdr:rowOff>0</xdr:rowOff>
    </xdr:from>
    <xdr:to>
      <xdr:col>6</xdr:col>
      <xdr:colOff>374793</xdr:colOff>
      <xdr:row>4</xdr:row>
      <xdr:rowOff>85724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A90200FA-ACA2-4BD2-BE82-11010DD6DF5A}"/>
            </a:ext>
          </a:extLst>
        </xdr:cNvPr>
        <xdr:cNvSpPr txBox="1"/>
      </xdr:nvSpPr>
      <xdr:spPr>
        <a:xfrm>
          <a:off x="19049" y="0"/>
          <a:ext cx="8966344" cy="73342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2.3.1</a:t>
          </a:r>
          <a:r>
            <a:rPr lang="it-IT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ISCRITTI AI CORSI DI DOTTORATO</a:t>
          </a:r>
          <a:r>
            <a:rPr lang="it-IT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PROPOSTI DAL DIPARTIMENTO</a:t>
          </a:r>
          <a:endParaRPr lang="it-IT" sz="16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numero totale di dottorandi iscritti ai corsi di cui il dipartimento risulta essere "dipartimento proponente".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</a:t>
          </a:r>
          <a:r>
            <a:rPr lang="it-IT" sz="1000" b="0">
              <a:latin typeface="+mn-lt"/>
            </a:rPr>
            <a:t> Data</a:t>
          </a:r>
          <a:r>
            <a:rPr lang="it-IT" sz="1000" b="0" baseline="0">
              <a:latin typeface="+mn-lt"/>
            </a:rPr>
            <a:t> Warehouse di Ateneo</a:t>
          </a:r>
          <a:endParaRPr lang="it-IT" sz="1000" b="0">
            <a:latin typeface="+mn-lt"/>
          </a:endParaRPr>
        </a:p>
      </xdr:txBody>
    </xdr:sp>
    <xdr:clientData/>
  </xdr:twoCellAnchor>
  <xdr:twoCellAnchor>
    <xdr:from>
      <xdr:col>0</xdr:col>
      <xdr:colOff>19049</xdr:colOff>
      <xdr:row>32</xdr:row>
      <xdr:rowOff>0</xdr:rowOff>
    </xdr:from>
    <xdr:to>
      <xdr:col>6</xdr:col>
      <xdr:colOff>374793</xdr:colOff>
      <xdr:row>36</xdr:row>
      <xdr:rowOff>133349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868E132-45C7-44D1-98FA-670ED7560967}"/>
            </a:ext>
          </a:extLst>
        </xdr:cNvPr>
        <xdr:cNvSpPr txBox="1"/>
      </xdr:nvSpPr>
      <xdr:spPr>
        <a:xfrm>
          <a:off x="19049" y="6057900"/>
          <a:ext cx="8966344" cy="7810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2.3.4 NUMERO</a:t>
          </a:r>
          <a:r>
            <a:rPr lang="it-IT" sz="16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ASSEGNISTI DI RICERCA</a:t>
          </a:r>
          <a:endParaRPr lang="it-IT" sz="16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Metrica indicatore:</a:t>
          </a:r>
          <a:r>
            <a:rPr lang="it-IT" sz="10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numero degli assegnisti di ricerca in serivizio al 31/12 di ciascun anno, associati al dipartimento sulla base dell'afferenza del docente tutor</a:t>
          </a:r>
        </a:p>
        <a:p>
          <a:r>
            <a:rPr lang="it-IT" sz="10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dati</a:t>
          </a:r>
          <a:r>
            <a:rPr lang="it-IT" sz="10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lang="it-IT" sz="10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 Warehouse di Ateneo</a:t>
          </a:r>
          <a:endParaRPr lang="it-IT" sz="1000" b="0"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P\Qualit&#224;%20Ricerca\a_SUA-RD\aa_produzione\e_Dipartimenti\CHIM\SUA%20Campagna%202020\CHIM_Audizioni_2020_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OP\Qualit&#224;%20Ricerca\a_SUA-RD\aa_produzione\a_modulistica\Modulistica%20SUA%20Campagna%202020\DIN_Audizioni_2020_P_ver%2012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GLOSSARIO"/>
      <sheetName val="1_piano_strategico &amp; SUA_RD"/>
      <sheetName val="PSTRAT_DATA"/>
      <sheetName val="PSTRAT_RADAR"/>
      <sheetName val="R.01-R.02"/>
      <sheetName val="R.03"/>
      <sheetName val="R.04"/>
      <sheetName val="R.05"/>
      <sheetName val="R.06-07-12"/>
      <sheetName val="R.09"/>
      <sheetName val="R_CONFRONTO"/>
      <sheetName val="CONFRONTO_RIC"/>
      <sheetName val="Appendice PSTRAT RIC"/>
      <sheetName val="T.01"/>
      <sheetName val="T.03"/>
      <sheetName val="F.02"/>
      <sheetName val="F.03"/>
      <sheetName val="F.04"/>
      <sheetName val="F.05"/>
      <sheetName val="F.22"/>
      <sheetName val="F.07-F.19"/>
      <sheetName val="F.09"/>
      <sheetName val="F.10"/>
      <sheetName val="F.11-F.14"/>
      <sheetName val="F.12"/>
      <sheetName val="F.13"/>
      <sheetName val="F.15"/>
      <sheetName val="F_CONFRONTO"/>
      <sheetName val="CONFRONTO_FORM"/>
      <sheetName val="Appendice PSTRAT FORM"/>
      <sheetName val="SUA.06 &amp; exR.04a"/>
      <sheetName val="exR.08a &amp; SUA.02"/>
      <sheetName val="SUA.07-SUA.13-PQ.01"/>
      <sheetName val="ex R.07"/>
      <sheetName val="CIRI"/>
      <sheetName val="Ranking"/>
      <sheetName val="2_dati_generali"/>
      <sheetName val="BUDGET"/>
      <sheetName val="BIR-PO-BD"/>
      <sheetName val="Personale per genere"/>
      <sheetName val="POST LAUREAM"/>
      <sheetName val="Requisiti minimi"/>
      <sheetName val="3_reclu"/>
      <sheetName val="Pensionamenti"/>
      <sheetName val="Consistenza_Pension TA"/>
      <sheetName val="Vincoli"/>
      <sheetName val="Crediti-Debiti PO"/>
      <sheetName val="Prese Serv &amp; Chiamate dirette"/>
      <sheetName val="Scatti stipendiali"/>
      <sheetName val="4_didattica"/>
      <sheetName val="Fabb_Sede"/>
      <sheetName val="Fabb_SSD"/>
      <sheetName val="Fabb_Sede_e_SSD"/>
      <sheetName val="CRITICI"/>
      <sheetName val="POSITIVI"/>
      <sheetName val="SODDISFAZIONE"/>
      <sheetName val="GUIDE WEB"/>
      <sheetName val="Attrattivita"/>
      <sheetName val="MOB_OUT"/>
      <sheetName val="CARRIERA"/>
      <sheetName val="OCCUPAZIONE"/>
      <sheetName val="5_ricerca"/>
      <sheetName val="VQR e VRA"/>
      <sheetName val="mancate saturazioni"/>
      <sheetName val="DOTTORATO"/>
      <sheetName val="PROGETTI"/>
      <sheetName val="Pubb alto impatto"/>
      <sheetName val="6_campus"/>
      <sheetName val="Deroghe &amp; Cambi sede"/>
      <sheetName val="7_ssd"/>
      <sheetName val="ssd did"/>
      <sheetName val="ssd 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rio"/>
      <sheetName val="GLOSSARIO"/>
      <sheetName val="1_piano_strategico &amp; SUA_RD"/>
      <sheetName val="PSTRAT_DATA"/>
      <sheetName val="PSTRAT_RADAR"/>
      <sheetName val="R.01-R.02"/>
      <sheetName val="R.03"/>
      <sheetName val="R.04"/>
      <sheetName val="R.05"/>
      <sheetName val="R.06-07-12"/>
      <sheetName val="R.09"/>
      <sheetName val="R_CONFRONTO"/>
      <sheetName val="CONFRONTO_RIC"/>
      <sheetName val="Appendice PSTRAT RIC"/>
      <sheetName val="T.01"/>
      <sheetName val="T.03"/>
      <sheetName val="F.02"/>
      <sheetName val="F.03"/>
      <sheetName val="F.04"/>
      <sheetName val="F.05"/>
      <sheetName val="F.22"/>
      <sheetName val="F.07-F.19"/>
      <sheetName val="F.09"/>
      <sheetName val="F.10"/>
      <sheetName val="F.11-F.14"/>
      <sheetName val="F.12"/>
      <sheetName val="F.13"/>
      <sheetName val="F.15"/>
      <sheetName val="F_CONFRONTO"/>
      <sheetName val="CONFRONTO_FORM"/>
      <sheetName val="Appendice PSTRAT FORM"/>
      <sheetName val="SUA.06 &amp; exR.04a"/>
      <sheetName val="exR.08a &amp; SUA.02"/>
      <sheetName val="SUA.07-SUA.13-PQ.01"/>
      <sheetName val="ex R.07"/>
      <sheetName val="CIRI"/>
      <sheetName val="Ranking"/>
      <sheetName val="2_dati_generali"/>
      <sheetName val="BUDGET"/>
      <sheetName val="BIR-PO-BD"/>
      <sheetName val="Personale per genere"/>
      <sheetName val="POST LAUREAM"/>
      <sheetName val="Requisiti minimi"/>
      <sheetName val="3_reclu"/>
      <sheetName val="Pensionamenti"/>
      <sheetName val="Consistenza_Pension TA"/>
      <sheetName val="Vincoli"/>
      <sheetName val="Crediti-Debiti PO"/>
      <sheetName val="Prese Serv &amp; Chiamate dirette"/>
      <sheetName val="Scatti stipendiali"/>
      <sheetName val="4_didattica"/>
      <sheetName val="Fabb_Sede"/>
      <sheetName val="Fabb_SSD"/>
      <sheetName val="Fabb_Sede_e_SSD"/>
      <sheetName val="CRITICI"/>
      <sheetName val="POSITIVI"/>
      <sheetName val="SODDISFAZIONE"/>
      <sheetName val="GUIDE WEB"/>
      <sheetName val="Attrattivita"/>
      <sheetName val="MOB_OUT"/>
      <sheetName val="CARRIERA"/>
      <sheetName val="OCCUPAZIONE"/>
      <sheetName val="5_ricerca"/>
      <sheetName val="VQR e VRA"/>
      <sheetName val="mancate saturazioni"/>
      <sheetName val="DOTTORATO"/>
      <sheetName val="PROGETTI"/>
      <sheetName val="Pubb alto impatto"/>
      <sheetName val="6_campus"/>
      <sheetName val="Deroghe &amp; Cambi sede"/>
      <sheetName val="7_ssd"/>
      <sheetName val="ssd did"/>
      <sheetName val="ssd 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3"/>
  <sheetViews>
    <sheetView tabSelected="1" view="pageLayout" topLeftCell="A7" zoomScale="80" zoomScaleNormal="80" zoomScalePageLayoutView="80" workbookViewId="0">
      <selection activeCell="K12" sqref="K12"/>
    </sheetView>
  </sheetViews>
  <sheetFormatPr defaultColWidth="8.85546875" defaultRowHeight="15" x14ac:dyDescent="0.25"/>
  <cols>
    <col min="1" max="1" width="44" style="1" customWidth="1"/>
    <col min="2" max="2" width="5.42578125" style="1" customWidth="1"/>
    <col min="3" max="3" width="54.42578125" customWidth="1"/>
    <col min="4" max="4" width="29.85546875" style="144" customWidth="1"/>
    <col min="5" max="5" width="29" customWidth="1"/>
    <col min="6" max="6" width="22.85546875" style="2" customWidth="1"/>
    <col min="7" max="7" width="22.85546875" customWidth="1"/>
    <col min="8" max="8" width="21.140625" customWidth="1"/>
    <col min="9" max="9" width="18" customWidth="1"/>
    <col min="10" max="12" width="8.85546875" customWidth="1"/>
    <col min="13" max="14" width="9.140625" hidden="1" customWidth="1"/>
    <col min="15" max="15" width="17" hidden="1" customWidth="1"/>
    <col min="16" max="16" width="11.7109375" hidden="1" customWidth="1"/>
    <col min="17" max="17" width="17" hidden="1" customWidth="1"/>
    <col min="18" max="18" width="11.7109375" hidden="1" customWidth="1"/>
    <col min="19" max="19" width="11" hidden="1" customWidth="1"/>
    <col min="20" max="20" width="9.140625" hidden="1" customWidth="1"/>
    <col min="21" max="21" width="8.85546875" customWidth="1"/>
  </cols>
  <sheetData>
    <row r="1" spans="1:19" ht="41.25" customHeight="1" thickBot="1" x14ac:dyDescent="0.3">
      <c r="A1" s="159" t="s">
        <v>0</v>
      </c>
      <c r="B1" s="160"/>
      <c r="C1" s="58" t="s">
        <v>1</v>
      </c>
      <c r="D1" s="145" t="s">
        <v>2</v>
      </c>
      <c r="E1" s="58" t="s">
        <v>3</v>
      </c>
      <c r="F1" s="58" t="s">
        <v>4</v>
      </c>
      <c r="G1" s="142" t="s">
        <v>5</v>
      </c>
      <c r="H1" s="140"/>
    </row>
    <row r="2" spans="1:19" ht="41.25" customHeight="1" thickBot="1" x14ac:dyDescent="0.3">
      <c r="A2" s="161" t="str">
        <f>Q5</f>
        <v>In linea</v>
      </c>
      <c r="B2" s="162"/>
      <c r="C2" s="53" t="str">
        <f>Q7</f>
        <v>In linea</v>
      </c>
      <c r="D2" s="155" t="str">
        <f>Q10</f>
        <v>In linea</v>
      </c>
      <c r="E2" s="57" t="str">
        <f>Q11</f>
        <v>In linea</v>
      </c>
      <c r="F2" s="57" t="str">
        <f>Q12</f>
        <v>In linea</v>
      </c>
      <c r="G2" s="143" t="str">
        <f>Q13</f>
        <v>In linea</v>
      </c>
      <c r="H2" s="141"/>
    </row>
    <row r="3" spans="1:19" ht="51" customHeight="1" thickBot="1" x14ac:dyDescent="0.3">
      <c r="A3" s="166" t="s">
        <v>6</v>
      </c>
      <c r="B3" s="166"/>
      <c r="C3" s="166"/>
      <c r="D3" s="166"/>
      <c r="E3" s="166"/>
      <c r="F3" s="166"/>
      <c r="G3" s="166"/>
      <c r="H3" s="166"/>
    </row>
    <row r="4" spans="1:19" ht="47.25" customHeight="1" thickBot="1" x14ac:dyDescent="0.3">
      <c r="A4" s="59" t="s">
        <v>7</v>
      </c>
      <c r="B4" s="73" t="s">
        <v>8</v>
      </c>
      <c r="C4" s="60" t="s">
        <v>9</v>
      </c>
      <c r="D4" s="61" t="s">
        <v>10</v>
      </c>
      <c r="E4" s="62" t="s">
        <v>11</v>
      </c>
      <c r="F4" s="59" t="s">
        <v>12</v>
      </c>
      <c r="G4" s="59" t="s">
        <v>13</v>
      </c>
      <c r="H4" s="59" t="s">
        <v>14</v>
      </c>
      <c r="I4" s="59" t="s">
        <v>15</v>
      </c>
      <c r="M4" s="158">
        <v>2019</v>
      </c>
      <c r="N4" s="158"/>
      <c r="O4" s="158">
        <v>2020</v>
      </c>
      <c r="P4" s="158"/>
      <c r="Q4" s="158">
        <v>2021</v>
      </c>
      <c r="R4" s="158"/>
      <c r="S4" t="s">
        <v>11</v>
      </c>
    </row>
    <row r="5" spans="1:19" ht="58.5" customHeight="1" x14ac:dyDescent="0.25">
      <c r="A5" s="167" t="s">
        <v>16</v>
      </c>
      <c r="B5" s="167" t="s">
        <v>17</v>
      </c>
      <c r="C5" s="75" t="s">
        <v>18</v>
      </c>
      <c r="D5" s="146" t="s">
        <v>19</v>
      </c>
      <c r="E5" s="51" t="s">
        <v>20</v>
      </c>
      <c r="F5" s="151">
        <f>PSTRAT_DATA!F5</f>
        <v>0.16666666666666666</v>
      </c>
      <c r="G5" s="151">
        <v>0.222</v>
      </c>
      <c r="H5" s="151">
        <v>0.27300000000000002</v>
      </c>
      <c r="I5" s="151">
        <f>AVERAGE(F5:H5)</f>
        <v>0.22055555555555553</v>
      </c>
      <c r="M5" t="str">
        <f>IF(N5=N6,"In linea","Parzialmente in linea")</f>
        <v>In linea</v>
      </c>
      <c r="N5" t="str">
        <f>IF(F5&gt;S5,"In linea","Non in linea")</f>
        <v>In linea</v>
      </c>
      <c r="O5" t="str">
        <f>IF(P5=P6,"Non in linea","In linea")</f>
        <v>In linea</v>
      </c>
      <c r="P5" t="str">
        <f>IF(ISBLANK(G5),"In valutazione",IF(G5="Non valutabile","Non valutabile",IF(G5&gt;=S5,"In linea",IF(G5&lt;S5,"Non in linea",))))</f>
        <v>In linea</v>
      </c>
      <c r="Q5" t="str">
        <f>IF(R5=R6,"In linea","Non in linea")</f>
        <v>In linea</v>
      </c>
      <c r="R5" t="str">
        <f>IF(ISBLANK(I5),"In valutazione",IF(I5="Non valutabile","Non valutabile",IF(I5&gt;=S5,"In linea",IF(I5&lt;S5,"Non in linea",))))</f>
        <v>In linea</v>
      </c>
      <c r="S5" s="56">
        <v>5.5E-2</v>
      </c>
    </row>
    <row r="6" spans="1:19" ht="91.5" customHeight="1" thickBot="1" x14ac:dyDescent="0.3">
      <c r="A6" s="168"/>
      <c r="B6" s="168"/>
      <c r="C6" s="50" t="s">
        <v>21</v>
      </c>
      <c r="D6" s="146">
        <v>8</v>
      </c>
      <c r="E6" s="52" t="s">
        <v>22</v>
      </c>
      <c r="F6" s="116">
        <f>DOTTORATO!E27</f>
        <v>9.6666666666666661</v>
      </c>
      <c r="G6" s="153" t="s">
        <v>23</v>
      </c>
      <c r="H6" s="116">
        <v>8</v>
      </c>
      <c r="I6" s="116">
        <f>AVERAGE(F6,H6)</f>
        <v>8.8333333333333321</v>
      </c>
      <c r="N6" t="str">
        <f t="shared" ref="N6:N11" si="0">IF(F6&gt;S6,"In linea","Non in linea")</f>
        <v>In linea</v>
      </c>
      <c r="P6" t="str">
        <f t="shared" ref="P6:P13" si="1">IF(ISBLANK(G6),"In valutazione",IF(G6="Non valutabile","Non valutabile",IF(G6&gt;=S6,"In linea",IF(G6&lt;S6,"Non in linea",))))</f>
        <v>Non valutabile</v>
      </c>
      <c r="R6" t="str">
        <f t="shared" ref="R6:R13" si="2">IF(ISBLANK(I6),"In valutazione",IF(I6="Non valutabile","Non valutabile",IF(I6&gt;=S6,"In linea",IF(I6&lt;S6,"Non in linea",))))</f>
        <v>In linea</v>
      </c>
      <c r="S6">
        <v>7</v>
      </c>
    </row>
    <row r="7" spans="1:19" ht="84" customHeight="1" thickBot="1" x14ac:dyDescent="0.3">
      <c r="A7" s="163" t="s">
        <v>24</v>
      </c>
      <c r="B7" s="167" t="s">
        <v>25</v>
      </c>
      <c r="C7" s="52" t="s">
        <v>26</v>
      </c>
      <c r="D7" s="147">
        <v>0.76200000000000001</v>
      </c>
      <c r="E7" s="51" t="s">
        <v>27</v>
      </c>
      <c r="F7" s="47">
        <f>PSTRAT_DATA!E91</f>
        <v>0.80652173913043479</v>
      </c>
      <c r="G7" s="47">
        <v>0.68700000000000006</v>
      </c>
      <c r="H7" s="47">
        <v>0.753</v>
      </c>
      <c r="I7" s="47">
        <f>AVERAGE(F7:H7)</f>
        <v>0.74884057971014506</v>
      </c>
      <c r="M7" t="str">
        <f>IF(N7=N9,"In linea","Parzialmente in linea")</f>
        <v>In linea</v>
      </c>
      <c r="N7" t="str">
        <f t="shared" si="0"/>
        <v>In linea</v>
      </c>
      <c r="O7" t="str">
        <f>IF(P7=P9,"Parzialmente in linea","Parzialmente in linea")</f>
        <v>Parzialmente in linea</v>
      </c>
      <c r="P7" t="str">
        <f t="shared" si="1"/>
        <v>Non in linea</v>
      </c>
      <c r="Q7" t="str">
        <f>IF(R7=R9,"In linea","Parzialmente in linea")</f>
        <v>In linea</v>
      </c>
      <c r="R7" t="str">
        <f t="shared" si="2"/>
        <v>In linea</v>
      </c>
      <c r="S7" s="117">
        <v>0.69799999999999995</v>
      </c>
    </row>
    <row r="8" spans="1:19" ht="72.75" customHeight="1" thickBot="1" x14ac:dyDescent="0.3">
      <c r="A8" s="164"/>
      <c r="B8" s="168"/>
      <c r="C8" s="50" t="s">
        <v>28</v>
      </c>
      <c r="D8" s="148">
        <v>0.53500000000000003</v>
      </c>
      <c r="E8" s="51" t="s">
        <v>27</v>
      </c>
      <c r="F8" s="47">
        <f>PSTRAT_DATA!D104</f>
        <v>0.70714285714285718</v>
      </c>
      <c r="G8" s="153" t="s">
        <v>23</v>
      </c>
      <c r="H8" s="153" t="s">
        <v>23</v>
      </c>
      <c r="I8" s="153" t="s">
        <v>23</v>
      </c>
      <c r="N8" t="str">
        <f t="shared" si="0"/>
        <v>In linea</v>
      </c>
      <c r="P8" t="str">
        <f t="shared" si="1"/>
        <v>Non valutabile</v>
      </c>
      <c r="R8" t="str">
        <f t="shared" si="2"/>
        <v>Non valutabile</v>
      </c>
      <c r="S8" s="117">
        <v>0.53400000000000003</v>
      </c>
    </row>
    <row r="9" spans="1:19" ht="58.5" customHeight="1" thickBot="1" x14ac:dyDescent="0.3">
      <c r="A9" s="165"/>
      <c r="B9" s="168"/>
      <c r="C9" s="50" t="s">
        <v>29</v>
      </c>
      <c r="D9" s="149">
        <v>4.5999999999999996</v>
      </c>
      <c r="E9" s="51" t="s">
        <v>27</v>
      </c>
      <c r="F9" s="46">
        <v>5.2</v>
      </c>
      <c r="G9" s="46">
        <v>4.5999999999999996</v>
      </c>
      <c r="H9" s="46">
        <v>5.8</v>
      </c>
      <c r="I9" s="46">
        <f>AVERAGE(F9:H9)</f>
        <v>5.2</v>
      </c>
      <c r="N9" t="str">
        <f t="shared" si="0"/>
        <v>In linea</v>
      </c>
      <c r="P9" t="str">
        <f t="shared" si="1"/>
        <v>In linea</v>
      </c>
      <c r="R9" t="str">
        <f t="shared" si="2"/>
        <v>In linea</v>
      </c>
      <c r="S9" s="54">
        <v>3.4</v>
      </c>
    </row>
    <row r="10" spans="1:19" ht="80.25" customHeight="1" thickBot="1" x14ac:dyDescent="0.3">
      <c r="A10" s="118" t="s">
        <v>30</v>
      </c>
      <c r="B10" s="63" t="s">
        <v>31</v>
      </c>
      <c r="C10" s="52" t="s">
        <v>32</v>
      </c>
      <c r="D10" s="150">
        <v>0.41799999999999998</v>
      </c>
      <c r="E10" s="51" t="s">
        <v>33</v>
      </c>
      <c r="F10" s="154">
        <v>0.621</v>
      </c>
      <c r="G10" s="154">
        <v>0.76100000000000001</v>
      </c>
      <c r="H10" s="154">
        <v>0.68300000000000005</v>
      </c>
      <c r="I10" s="154">
        <f>AVERAGE(F10:H10)</f>
        <v>0.68833333333333346</v>
      </c>
      <c r="M10" t="str">
        <f>N10</f>
        <v>In linea</v>
      </c>
      <c r="N10" t="str">
        <f t="shared" si="0"/>
        <v>In linea</v>
      </c>
      <c r="O10" t="str">
        <f>P10</f>
        <v>In linea</v>
      </c>
      <c r="P10" t="str">
        <f t="shared" si="1"/>
        <v>In linea</v>
      </c>
      <c r="Q10" t="str">
        <f>R10</f>
        <v>In linea</v>
      </c>
      <c r="R10" t="str">
        <f t="shared" si="2"/>
        <v>In linea</v>
      </c>
      <c r="S10" s="55">
        <f>PSTRAT_DATA!C128</f>
        <v>0.39648093841642229</v>
      </c>
    </row>
    <row r="11" spans="1:19" ht="70.5" customHeight="1" thickBot="1" x14ac:dyDescent="0.3">
      <c r="A11" s="74" t="s">
        <v>34</v>
      </c>
      <c r="B11" s="70" t="s">
        <v>35</v>
      </c>
      <c r="C11" s="51" t="s">
        <v>36</v>
      </c>
      <c r="D11" s="146">
        <v>32.299999999999997</v>
      </c>
      <c r="E11" s="51" t="s">
        <v>37</v>
      </c>
      <c r="F11" s="139">
        <f>'POST LAUREAM'!E26+'POST LAUREAM'!E27+'POST LAUREAM'!E28+'POST LAUREAM'!E29</f>
        <v>47</v>
      </c>
      <c r="G11" s="139">
        <v>53</v>
      </c>
      <c r="H11" s="139">
        <v>64</v>
      </c>
      <c r="I11" s="139">
        <f>AVERAGE(F11:H11)</f>
        <v>54.666666666666664</v>
      </c>
      <c r="M11" t="str">
        <f>N11</f>
        <v>In linea</v>
      </c>
      <c r="N11" t="str">
        <f t="shared" si="0"/>
        <v>In linea</v>
      </c>
      <c r="O11" t="str">
        <f>P11</f>
        <v>In linea</v>
      </c>
      <c r="P11" t="str">
        <f t="shared" si="1"/>
        <v>In linea</v>
      </c>
      <c r="Q11" t="str">
        <f>R11</f>
        <v>In linea</v>
      </c>
      <c r="R11" t="str">
        <f t="shared" si="2"/>
        <v>In linea</v>
      </c>
      <c r="S11" s="127">
        <v>32.299999999999997</v>
      </c>
    </row>
    <row r="12" spans="1:19" ht="81.75" customHeight="1" thickBot="1" x14ac:dyDescent="0.3">
      <c r="A12" s="119" t="s">
        <v>38</v>
      </c>
      <c r="B12" s="63" t="s">
        <v>39</v>
      </c>
      <c r="C12" s="51" t="s">
        <v>40</v>
      </c>
      <c r="D12" s="146" t="s">
        <v>41</v>
      </c>
      <c r="E12" s="50" t="s">
        <v>40</v>
      </c>
      <c r="F12" s="156">
        <v>2</v>
      </c>
      <c r="G12" s="156">
        <v>1</v>
      </c>
      <c r="H12" s="157">
        <v>1</v>
      </c>
      <c r="I12" s="152">
        <f>AVERAGE(F12:H12)</f>
        <v>1.3333333333333333</v>
      </c>
      <c r="M12" t="str">
        <f>N12</f>
        <v>In linea</v>
      </c>
      <c r="N12" t="str">
        <f>IF(F12&gt;S12,"In linea","Non valutabile")</f>
        <v>In linea</v>
      </c>
      <c r="O12" t="str">
        <f>P12</f>
        <v>In linea</v>
      </c>
      <c r="P12" t="str">
        <f t="shared" si="1"/>
        <v>In linea</v>
      </c>
      <c r="Q12" t="str">
        <f>R12</f>
        <v>In linea</v>
      </c>
      <c r="R12" t="str">
        <f t="shared" si="2"/>
        <v>In linea</v>
      </c>
      <c r="S12">
        <v>1</v>
      </c>
    </row>
    <row r="13" spans="1:19" ht="101.25" customHeight="1" thickBot="1" x14ac:dyDescent="0.3">
      <c r="A13" s="126" t="s">
        <v>42</v>
      </c>
      <c r="B13" s="70" t="s">
        <v>39</v>
      </c>
      <c r="C13" s="51" t="s">
        <v>40</v>
      </c>
      <c r="D13" s="146" t="s">
        <v>41</v>
      </c>
      <c r="E13" s="50" t="s">
        <v>40</v>
      </c>
      <c r="F13" s="156">
        <v>3</v>
      </c>
      <c r="G13" s="156">
        <v>1</v>
      </c>
      <c r="H13" s="157">
        <v>2</v>
      </c>
      <c r="I13" s="152">
        <f>AVERAGE(F13:H13)</f>
        <v>2</v>
      </c>
      <c r="M13" t="str">
        <f>N13</f>
        <v>In linea</v>
      </c>
      <c r="N13" t="str">
        <f>IF(F13&gt;S13,"In linea","Non valutabile")</f>
        <v>In linea</v>
      </c>
      <c r="O13" t="str">
        <f>P13</f>
        <v>In linea</v>
      </c>
      <c r="P13" t="str">
        <f t="shared" si="1"/>
        <v>In linea</v>
      </c>
      <c r="Q13" t="str">
        <f>R13</f>
        <v>In linea</v>
      </c>
      <c r="R13" t="str">
        <f t="shared" si="2"/>
        <v>In linea</v>
      </c>
      <c r="S13">
        <v>1</v>
      </c>
    </row>
  </sheetData>
  <mergeCells count="10">
    <mergeCell ref="Q4:R4"/>
    <mergeCell ref="O4:P4"/>
    <mergeCell ref="A1:B1"/>
    <mergeCell ref="A2:B2"/>
    <mergeCell ref="A7:A9"/>
    <mergeCell ref="M4:N4"/>
    <mergeCell ref="A3:H3"/>
    <mergeCell ref="A5:A6"/>
    <mergeCell ref="B5:B6"/>
    <mergeCell ref="B7:B9"/>
  </mergeCells>
  <conditionalFormatting sqref="F5">
    <cfRule type="cellIs" dxfId="16" priority="32" operator="greaterThan">
      <formula>$S$5</formula>
    </cfRule>
  </conditionalFormatting>
  <conditionalFormatting sqref="F6">
    <cfRule type="cellIs" dxfId="15" priority="31" operator="greaterThan">
      <formula>7</formula>
    </cfRule>
  </conditionalFormatting>
  <conditionalFormatting sqref="F8">
    <cfRule type="cellIs" dxfId="14" priority="29" operator="greaterThan">
      <formula>$S$8</formula>
    </cfRule>
  </conditionalFormatting>
  <conditionalFormatting sqref="F10">
    <cfRule type="cellIs" dxfId="13" priority="27" operator="greaterThan">
      <formula>$S$10</formula>
    </cfRule>
  </conditionalFormatting>
  <conditionalFormatting sqref="F11">
    <cfRule type="cellIs" dxfId="12" priority="26" operator="greaterThan">
      <formula>$S$11</formula>
    </cfRule>
  </conditionalFormatting>
  <conditionalFormatting sqref="G11">
    <cfRule type="cellIs" dxfId="11" priority="23" operator="greaterThan">
      <formula>$S$11</formula>
    </cfRule>
  </conditionalFormatting>
  <conditionalFormatting sqref="G5">
    <cfRule type="cellIs" dxfId="10" priority="18" operator="greaterThan">
      <formula>$S$5</formula>
    </cfRule>
  </conditionalFormatting>
  <conditionalFormatting sqref="H5:I5">
    <cfRule type="cellIs" dxfId="9" priority="16" operator="greaterThan">
      <formula>$S$5</formula>
    </cfRule>
  </conditionalFormatting>
  <conditionalFormatting sqref="H6:I6">
    <cfRule type="cellIs" dxfId="8" priority="15" operator="greaterThan">
      <formula>7</formula>
    </cfRule>
  </conditionalFormatting>
  <conditionalFormatting sqref="F7:I7">
    <cfRule type="cellIs" dxfId="7" priority="10" operator="greaterThan">
      <formula>0.7</formula>
    </cfRule>
  </conditionalFormatting>
  <conditionalFormatting sqref="F9:G9">
    <cfRule type="cellIs" dxfId="6" priority="8" operator="greaterThan">
      <formula>$S$9</formula>
    </cfRule>
  </conditionalFormatting>
  <conditionalFormatting sqref="H9:I9">
    <cfRule type="cellIs" dxfId="5" priority="7" operator="greaterThan">
      <formula>$S$9</formula>
    </cfRule>
  </conditionalFormatting>
  <conditionalFormatting sqref="G10:H10">
    <cfRule type="cellIs" dxfId="4" priority="6" operator="greaterThan">
      <formula>$S$10</formula>
    </cfRule>
  </conditionalFormatting>
  <conditionalFormatting sqref="I10">
    <cfRule type="cellIs" dxfId="3" priority="4" operator="greaterThan">
      <formula>$S$10</formula>
    </cfRule>
  </conditionalFormatting>
  <conditionalFormatting sqref="H11">
    <cfRule type="cellIs" dxfId="2" priority="3" operator="greaterThan">
      <formula>$S$11</formula>
    </cfRule>
  </conditionalFormatting>
  <conditionalFormatting sqref="I11">
    <cfRule type="cellIs" dxfId="1" priority="2" operator="greaterThan">
      <formula>$S$11</formula>
    </cfRule>
  </conditionalFormatting>
  <conditionalFormatting sqref="H12:H13">
    <cfRule type="cellIs" dxfId="0" priority="1" operator="greaterThan">
      <formula>0.9</formula>
    </cfRule>
  </conditionalFormatting>
  <pageMargins left="0.25" right="0.25" top="0.75" bottom="0.75" header="0.3" footer="0.3"/>
  <pageSetup paperSize="9" scale="57" orientation="landscape" r:id="rId1"/>
  <headerFooter>
    <oddHeader xml:space="preserve">&amp;L Alma Mater Studiorum Università di Bologna
Dipartimento di Scienze per la Qualità della Vita QuVi&amp;C&amp;"-,Grassetto"Riesame SUA-RD 2022
Allegato 01 
Verifica obiettivi 2019-2021&amp;RRev. 00
00/00/2022
pag. 1 di 1 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zoomScale="80" zoomScaleNormal="80" workbookViewId="0">
      <selection activeCell="A11" sqref="A3:A11"/>
    </sheetView>
  </sheetViews>
  <sheetFormatPr defaultColWidth="8.85546875" defaultRowHeight="15" x14ac:dyDescent="0.25"/>
  <cols>
    <col min="2" max="2" width="17.42578125" customWidth="1"/>
    <col min="7" max="7" width="24.7109375" customWidth="1"/>
    <col min="8" max="8" width="22.140625" customWidth="1"/>
    <col min="9" max="9" width="25.7109375" customWidth="1"/>
    <col min="10" max="10" width="26.28515625" customWidth="1"/>
    <col min="11" max="11" width="22.7109375" customWidth="1"/>
    <col min="12" max="12" width="23.42578125" customWidth="1"/>
    <col min="13" max="13" width="28.140625" customWidth="1"/>
  </cols>
  <sheetData>
    <row r="1" spans="1:13" ht="94.5" customHeight="1" thickBot="1" x14ac:dyDescent="0.3">
      <c r="A1" s="171" t="s">
        <v>43</v>
      </c>
      <c r="B1" s="171" t="s">
        <v>7</v>
      </c>
      <c r="C1" s="171" t="s">
        <v>44</v>
      </c>
      <c r="D1" s="171" t="s">
        <v>45</v>
      </c>
      <c r="E1" s="171" t="s">
        <v>46</v>
      </c>
      <c r="F1" s="171" t="s">
        <v>46</v>
      </c>
      <c r="G1" s="173" t="s">
        <v>9</v>
      </c>
      <c r="H1" s="169" t="s">
        <v>47</v>
      </c>
      <c r="I1" s="170"/>
      <c r="J1" s="169" t="s">
        <v>48</v>
      </c>
      <c r="K1" s="170"/>
      <c r="L1" s="169" t="s">
        <v>49</v>
      </c>
      <c r="M1" s="170"/>
    </row>
    <row r="2" spans="1:13" ht="43.5" customHeight="1" thickBot="1" x14ac:dyDescent="0.3">
      <c r="A2" s="172"/>
      <c r="B2" s="172"/>
      <c r="C2" s="172"/>
      <c r="D2" s="172"/>
      <c r="E2" s="172"/>
      <c r="F2" s="172"/>
      <c r="G2" s="174"/>
      <c r="H2" s="66" t="s">
        <v>50</v>
      </c>
      <c r="I2" s="67" t="s">
        <v>51</v>
      </c>
      <c r="J2" s="67" t="s">
        <v>50</v>
      </c>
      <c r="K2" s="67" t="s">
        <v>51</v>
      </c>
      <c r="L2" s="67" t="s">
        <v>50</v>
      </c>
      <c r="M2" s="67" t="s">
        <v>51</v>
      </c>
    </row>
    <row r="3" spans="1:13" ht="96" customHeight="1" thickBot="1" x14ac:dyDescent="0.3">
      <c r="A3" s="48" t="s">
        <v>52</v>
      </c>
      <c r="B3" s="63" t="s">
        <v>16</v>
      </c>
      <c r="C3" s="63" t="s">
        <v>17</v>
      </c>
      <c r="D3" s="70"/>
      <c r="E3" s="71"/>
      <c r="F3" s="71"/>
      <c r="G3" s="75" t="s">
        <v>53</v>
      </c>
      <c r="H3" s="69" t="str">
        <f>'Allegato 01 Riesame QuVi'!N5</f>
        <v>In linea</v>
      </c>
      <c r="I3" s="68" t="str">
        <f>'Allegato 01 Riesame QuVi'!M5</f>
        <v>In linea</v>
      </c>
      <c r="J3" s="69" t="str">
        <f>'Allegato 01 Riesame QuVi'!P5</f>
        <v>In linea</v>
      </c>
      <c r="K3" s="68" t="str">
        <f>'Allegato 01 Riesame QuVi'!O5</f>
        <v>In linea</v>
      </c>
      <c r="L3" s="48"/>
      <c r="M3" s="68"/>
    </row>
    <row r="4" spans="1:13" ht="95.25" customHeight="1" thickBot="1" x14ac:dyDescent="0.3">
      <c r="A4" s="48" t="s">
        <v>52</v>
      </c>
      <c r="B4" s="63" t="s">
        <v>16</v>
      </c>
      <c r="C4" s="63" t="s">
        <v>17</v>
      </c>
      <c r="D4" s="70"/>
      <c r="E4" s="71"/>
      <c r="F4" s="71"/>
      <c r="G4" s="50" t="s">
        <v>54</v>
      </c>
      <c r="H4" s="69" t="str">
        <f>'Allegato 01 Riesame QuVi'!N6</f>
        <v>In linea</v>
      </c>
      <c r="I4" s="68" t="str">
        <f>'Allegato 01 Riesame QuVi'!M5</f>
        <v>In linea</v>
      </c>
      <c r="J4" s="69" t="str">
        <f>'Allegato 01 Riesame QuVi'!P6</f>
        <v>Non valutabile</v>
      </c>
      <c r="K4" s="68" t="str">
        <f>'Allegato 01 Riesame QuVi'!O5</f>
        <v>In linea</v>
      </c>
      <c r="L4" s="48"/>
      <c r="M4" s="68"/>
    </row>
    <row r="5" spans="1:13" ht="97.5" customHeight="1" thickBot="1" x14ac:dyDescent="0.3">
      <c r="A5" s="48" t="s">
        <v>52</v>
      </c>
      <c r="B5" s="74" t="s">
        <v>24</v>
      </c>
      <c r="C5" s="63" t="s">
        <v>25</v>
      </c>
      <c r="D5" s="70"/>
      <c r="E5" s="71"/>
      <c r="F5" s="71"/>
      <c r="G5" s="52" t="s">
        <v>26</v>
      </c>
      <c r="H5" s="69" t="str">
        <f>'Allegato 01 Riesame QuVi'!N7</f>
        <v>In linea</v>
      </c>
      <c r="I5" s="68" t="str">
        <f>'Allegato 01 Riesame QuVi'!M7</f>
        <v>In linea</v>
      </c>
      <c r="J5" s="69" t="str">
        <f>'Allegato 01 Riesame QuVi'!P7</f>
        <v>Non in linea</v>
      </c>
      <c r="K5" s="68" t="str">
        <f>'Allegato 01 Riesame QuVi'!O7</f>
        <v>Parzialmente in linea</v>
      </c>
      <c r="L5" s="48"/>
      <c r="M5" s="68"/>
    </row>
    <row r="6" spans="1:13" ht="75.75" customHeight="1" thickBot="1" x14ac:dyDescent="0.3">
      <c r="A6" s="48" t="s">
        <v>52</v>
      </c>
      <c r="B6" s="74" t="s">
        <v>24</v>
      </c>
      <c r="C6" s="63" t="s">
        <v>25</v>
      </c>
      <c r="D6" s="70"/>
      <c r="E6" s="70"/>
      <c r="F6" s="70"/>
      <c r="G6" s="50" t="s">
        <v>28</v>
      </c>
      <c r="H6" s="69" t="str">
        <f>'Allegato 01 Riesame QuVi'!N8</f>
        <v>In linea</v>
      </c>
      <c r="I6" s="68" t="str">
        <f>'Allegato 01 Riesame QuVi'!M7</f>
        <v>In linea</v>
      </c>
      <c r="J6" s="69" t="str">
        <f>'Allegato 01 Riesame QuVi'!P8</f>
        <v>Non valutabile</v>
      </c>
      <c r="K6" s="68" t="str">
        <f>'Allegato 01 Riesame QuVi'!O7</f>
        <v>Parzialmente in linea</v>
      </c>
      <c r="L6" s="48"/>
      <c r="M6" s="48"/>
    </row>
    <row r="7" spans="1:13" ht="105.75" thickBot="1" x14ac:dyDescent="0.3">
      <c r="A7" s="48" t="s">
        <v>52</v>
      </c>
      <c r="B7" s="74" t="s">
        <v>24</v>
      </c>
      <c r="C7" s="63" t="s">
        <v>25</v>
      </c>
      <c r="D7" s="64"/>
      <c r="E7" s="72"/>
      <c r="F7" s="72"/>
      <c r="G7" s="50" t="s">
        <v>29</v>
      </c>
      <c r="H7" s="69" t="str">
        <f>'Allegato 01 Riesame QuVi'!N9</f>
        <v>In linea</v>
      </c>
      <c r="I7" s="68" t="str">
        <f>'Allegato 01 Riesame QuVi'!M7</f>
        <v>In linea</v>
      </c>
      <c r="J7" s="69" t="str">
        <f>'Allegato 01 Riesame QuVi'!P9</f>
        <v>In linea</v>
      </c>
      <c r="K7" s="68" t="str">
        <f>'Allegato 01 Riesame QuVi'!O7</f>
        <v>Parzialmente in linea</v>
      </c>
      <c r="L7" s="48"/>
      <c r="M7" s="48"/>
    </row>
    <row r="8" spans="1:13" ht="87" customHeight="1" thickBot="1" x14ac:dyDescent="0.3">
      <c r="A8" s="48" t="s">
        <v>52</v>
      </c>
      <c r="B8" s="118" t="s">
        <v>30</v>
      </c>
      <c r="C8" s="63" t="s">
        <v>31</v>
      </c>
      <c r="D8" s="63"/>
      <c r="E8" s="70"/>
      <c r="F8" s="70"/>
      <c r="G8" s="52" t="s">
        <v>32</v>
      </c>
      <c r="H8" s="69" t="str">
        <f>'Allegato 01 Riesame QuVi'!N10</f>
        <v>In linea</v>
      </c>
      <c r="I8" s="65" t="str">
        <f>'Allegato 01 Riesame QuVi'!M10</f>
        <v>In linea</v>
      </c>
      <c r="J8" s="69" t="str">
        <f>'Allegato 01 Riesame QuVi'!P10</f>
        <v>In linea</v>
      </c>
      <c r="K8" s="65" t="str">
        <f>'Allegato 01 Riesame QuVi'!O10</f>
        <v>In linea</v>
      </c>
      <c r="L8" s="48"/>
      <c r="M8" s="48"/>
    </row>
    <row r="9" spans="1:13" ht="105.75" thickBot="1" x14ac:dyDescent="0.3">
      <c r="A9" s="48" t="s">
        <v>52</v>
      </c>
      <c r="B9" s="74" t="s">
        <v>34</v>
      </c>
      <c r="C9" s="70" t="s">
        <v>35</v>
      </c>
      <c r="D9" s="63"/>
      <c r="E9" s="70"/>
      <c r="F9" s="70"/>
      <c r="G9" s="51" t="s">
        <v>36</v>
      </c>
      <c r="H9" s="69" t="str">
        <f>'Allegato 01 Riesame QuVi'!N11</f>
        <v>In linea</v>
      </c>
      <c r="I9" s="65" t="str">
        <f>'Allegato 01 Riesame QuVi'!M11</f>
        <v>In linea</v>
      </c>
      <c r="J9" s="69" t="str">
        <f>'Allegato 01 Riesame QuVi'!P11</f>
        <v>In linea</v>
      </c>
      <c r="K9" s="65" t="str">
        <f>'Allegato 01 Riesame QuVi'!O11</f>
        <v>In linea</v>
      </c>
      <c r="L9" s="48"/>
      <c r="M9" s="48"/>
    </row>
    <row r="10" spans="1:13" ht="180.75" thickBot="1" x14ac:dyDescent="0.3">
      <c r="A10" s="48" t="s">
        <v>52</v>
      </c>
      <c r="B10" s="119" t="s">
        <v>38</v>
      </c>
      <c r="C10" s="63" t="s">
        <v>39</v>
      </c>
      <c r="D10" s="63"/>
      <c r="E10" s="71"/>
      <c r="F10" s="71"/>
      <c r="G10" s="51" t="s">
        <v>40</v>
      </c>
      <c r="H10" s="69" t="str">
        <f>'Allegato 01 Riesame QuVi'!N12</f>
        <v>In linea</v>
      </c>
      <c r="I10" s="65" t="str">
        <f>'Allegato 01 Riesame QuVi'!M12</f>
        <v>In linea</v>
      </c>
      <c r="J10" s="69" t="str">
        <f>'Allegato 01 Riesame QuVi'!P12</f>
        <v>In linea</v>
      </c>
      <c r="K10" s="65" t="str">
        <f>'Allegato 01 Riesame QuVi'!O12</f>
        <v>In linea</v>
      </c>
      <c r="L10" s="48"/>
      <c r="M10" s="48"/>
    </row>
    <row r="11" spans="1:13" ht="117.75" customHeight="1" thickBot="1" x14ac:dyDescent="0.3">
      <c r="A11" s="48" t="s">
        <v>52</v>
      </c>
      <c r="B11" s="126" t="s">
        <v>42</v>
      </c>
      <c r="C11" s="70" t="s">
        <v>39</v>
      </c>
      <c r="D11" s="49"/>
      <c r="E11" s="49"/>
      <c r="F11" s="49"/>
      <c r="G11" s="51" t="s">
        <v>40</v>
      </c>
      <c r="H11" s="65" t="str">
        <f>'Allegato 01 Riesame QuVi'!N13</f>
        <v>In linea</v>
      </c>
      <c r="I11" s="65" t="str">
        <f>'Allegato 01 Riesame QuVi'!M13</f>
        <v>In linea</v>
      </c>
      <c r="J11" s="65" t="str">
        <f>'Allegato 01 Riesame QuVi'!P13</f>
        <v>In linea</v>
      </c>
      <c r="K11" s="65" t="str">
        <f>'Allegato 01 Riesame QuVi'!O13</f>
        <v>In linea</v>
      </c>
      <c r="L11" s="48"/>
      <c r="M11" s="48"/>
    </row>
  </sheetData>
  <mergeCells count="10">
    <mergeCell ref="L1:M1"/>
    <mergeCell ref="A1:A2"/>
    <mergeCell ref="E1:E2"/>
    <mergeCell ref="F1:F2"/>
    <mergeCell ref="J1:K1"/>
    <mergeCell ref="H1:I1"/>
    <mergeCell ref="G1:G2"/>
    <mergeCell ref="D1:D2"/>
    <mergeCell ref="C1:C2"/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0"/>
  <sheetViews>
    <sheetView topLeftCell="A124" workbookViewId="0">
      <selection activeCell="D104" sqref="D104"/>
    </sheetView>
  </sheetViews>
  <sheetFormatPr defaultColWidth="9.140625" defaultRowHeight="12.75" x14ac:dyDescent="0.2"/>
  <cols>
    <col min="1" max="1" width="18.140625" style="4" customWidth="1"/>
    <col min="2" max="2" width="10.42578125" style="4" bestFit="1" customWidth="1"/>
    <col min="3" max="3" width="9.42578125" style="4" bestFit="1" customWidth="1"/>
    <col min="4" max="4" width="14.42578125" style="4" bestFit="1" customWidth="1"/>
    <col min="5" max="5" width="9.28515625" style="4" bestFit="1" customWidth="1"/>
    <col min="6" max="13" width="9.85546875" style="4" bestFit="1" customWidth="1"/>
    <col min="14" max="16" width="9.28515625" style="4" bestFit="1" customWidth="1"/>
    <col min="17" max="16384" width="9.140625" style="4"/>
  </cols>
  <sheetData>
    <row r="1" spans="1:16" x14ac:dyDescent="0.2">
      <c r="A1" s="76" t="s">
        <v>55</v>
      </c>
    </row>
    <row r="2" spans="1:16" x14ac:dyDescent="0.2">
      <c r="A2" s="29"/>
      <c r="B2" s="176" t="s">
        <v>56</v>
      </c>
      <c r="C2" s="176"/>
      <c r="D2" s="176"/>
      <c r="E2" s="176"/>
      <c r="F2" s="176"/>
      <c r="G2" s="177" t="s">
        <v>57</v>
      </c>
      <c r="H2" s="177"/>
      <c r="I2" s="177"/>
      <c r="J2" s="177"/>
      <c r="K2" s="177"/>
      <c r="L2" s="178" t="s">
        <v>58</v>
      </c>
      <c r="M2" s="178"/>
      <c r="N2" s="178"/>
      <c r="O2" s="178"/>
      <c r="P2" s="178"/>
    </row>
    <row r="3" spans="1:16" x14ac:dyDescent="0.2">
      <c r="A3" s="77" t="s">
        <v>59</v>
      </c>
      <c r="B3" s="78" t="s">
        <v>60</v>
      </c>
      <c r="C3" s="78" t="s">
        <v>61</v>
      </c>
      <c r="D3" s="78" t="s">
        <v>62</v>
      </c>
      <c r="E3" s="78" t="s">
        <v>63</v>
      </c>
      <c r="F3" s="78" t="s">
        <v>64</v>
      </c>
      <c r="G3" s="78" t="s">
        <v>60</v>
      </c>
      <c r="H3" s="78" t="s">
        <v>61</v>
      </c>
      <c r="I3" s="78" t="s">
        <v>62</v>
      </c>
      <c r="J3" s="78" t="s">
        <v>63</v>
      </c>
      <c r="K3" s="78" t="s">
        <v>64</v>
      </c>
      <c r="L3" s="78" t="s">
        <v>60</v>
      </c>
      <c r="M3" s="78" t="s">
        <v>61</v>
      </c>
      <c r="N3" s="78" t="s">
        <v>62</v>
      </c>
      <c r="O3" s="78" t="s">
        <v>63</v>
      </c>
      <c r="P3" s="78" t="s">
        <v>64</v>
      </c>
    </row>
    <row r="4" spans="1:16" x14ac:dyDescent="0.2">
      <c r="A4" s="24" t="s">
        <v>65</v>
      </c>
      <c r="B4" s="79">
        <v>0</v>
      </c>
      <c r="C4" s="79"/>
      <c r="D4" s="79">
        <v>0</v>
      </c>
      <c r="E4" s="79">
        <v>0</v>
      </c>
      <c r="F4" s="79">
        <v>0</v>
      </c>
      <c r="G4" s="79">
        <v>0.12941176470588237</v>
      </c>
      <c r="H4" s="79"/>
      <c r="I4" s="79">
        <v>0.16393442622950818</v>
      </c>
      <c r="J4" s="79">
        <v>0.1015625</v>
      </c>
      <c r="K4" s="79">
        <v>0.12727272727272726</v>
      </c>
      <c r="L4" s="79">
        <v>0.13076923076923078</v>
      </c>
      <c r="M4" s="79"/>
      <c r="N4" s="79">
        <v>0.15478615071283094</v>
      </c>
      <c r="O4" s="79">
        <v>0.16911764705882354</v>
      </c>
      <c r="P4" s="79">
        <v>0.15015974440894569</v>
      </c>
    </row>
    <row r="5" spans="1:16" x14ac:dyDescent="0.2">
      <c r="A5" s="24" t="s">
        <v>66</v>
      </c>
      <c r="B5" s="79">
        <v>0</v>
      </c>
      <c r="C5" s="79"/>
      <c r="D5" s="79">
        <v>0</v>
      </c>
      <c r="E5" s="79">
        <v>0.33333333333333331</v>
      </c>
      <c r="F5" s="79">
        <v>0.16666666666666666</v>
      </c>
      <c r="G5" s="79">
        <v>0.31764705882352939</v>
      </c>
      <c r="H5" s="79"/>
      <c r="I5" s="79">
        <v>0.31967213114754101</v>
      </c>
      <c r="J5" s="79">
        <v>0.328125</v>
      </c>
      <c r="K5" s="79">
        <v>0.31515151515151513</v>
      </c>
      <c r="L5" s="79">
        <v>0.29743589743589743</v>
      </c>
      <c r="M5" s="79"/>
      <c r="N5" s="79">
        <v>0.36659877800407331</v>
      </c>
      <c r="O5" s="79">
        <v>0.37867647058823528</v>
      </c>
      <c r="P5" s="79">
        <v>0.35782747603833864</v>
      </c>
    </row>
    <row r="6" spans="1:16" x14ac:dyDescent="0.2">
      <c r="A6" s="24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x14ac:dyDescent="0.2">
      <c r="B7" s="80">
        <v>31</v>
      </c>
      <c r="C7" s="80">
        <v>32</v>
      </c>
      <c r="D7" s="80">
        <v>33</v>
      </c>
      <c r="E7" s="80">
        <v>34</v>
      </c>
      <c r="F7" s="81">
        <v>35</v>
      </c>
      <c r="G7" s="82">
        <v>35</v>
      </c>
      <c r="H7" s="82">
        <v>35</v>
      </c>
    </row>
    <row r="8" spans="1:16" x14ac:dyDescent="0.2">
      <c r="A8" s="4" t="s">
        <v>67</v>
      </c>
      <c r="B8" s="80" t="s">
        <v>68</v>
      </c>
      <c r="C8" s="80" t="s">
        <v>68</v>
      </c>
      <c r="D8" s="80" t="s">
        <v>68</v>
      </c>
      <c r="E8" s="80" t="s">
        <v>68</v>
      </c>
      <c r="F8" s="80" t="s">
        <v>68</v>
      </c>
      <c r="G8" s="4" t="s">
        <v>69</v>
      </c>
      <c r="H8" s="4" t="s">
        <v>70</v>
      </c>
    </row>
    <row r="9" spans="1:16" x14ac:dyDescent="0.2">
      <c r="A9" s="4" t="s">
        <v>71</v>
      </c>
      <c r="B9" s="80"/>
      <c r="C9" s="80"/>
      <c r="D9" s="83"/>
      <c r="E9" s="80"/>
      <c r="F9" s="80"/>
      <c r="G9" s="4">
        <v>21</v>
      </c>
      <c r="H9" s="4">
        <v>94</v>
      </c>
    </row>
    <row r="10" spans="1:16" x14ac:dyDescent="0.2">
      <c r="A10" s="4" t="s">
        <v>72</v>
      </c>
      <c r="B10" s="80">
        <v>0</v>
      </c>
      <c r="C10" s="80"/>
      <c r="D10" s="83">
        <v>0</v>
      </c>
      <c r="E10" s="80">
        <v>2</v>
      </c>
      <c r="F10" s="80">
        <v>1</v>
      </c>
      <c r="G10" s="4">
        <v>52</v>
      </c>
      <c r="H10" s="4">
        <v>224</v>
      </c>
    </row>
    <row r="11" spans="1:16" x14ac:dyDescent="0.2">
      <c r="A11" s="4" t="s">
        <v>73</v>
      </c>
      <c r="B11" s="80">
        <v>1</v>
      </c>
      <c r="C11" s="80"/>
      <c r="D11" s="83">
        <v>6</v>
      </c>
      <c r="E11" s="80">
        <v>6</v>
      </c>
      <c r="F11" s="80">
        <v>6</v>
      </c>
      <c r="G11" s="4">
        <v>165</v>
      </c>
      <c r="H11" s="4">
        <v>626</v>
      </c>
    </row>
    <row r="12" spans="1:16" x14ac:dyDescent="0.2">
      <c r="A12" s="4" t="s">
        <v>74</v>
      </c>
      <c r="B12" s="84">
        <v>0</v>
      </c>
      <c r="C12" s="84"/>
      <c r="D12" s="84">
        <v>0</v>
      </c>
      <c r="E12" s="84">
        <v>0</v>
      </c>
      <c r="F12" s="84">
        <v>0</v>
      </c>
      <c r="G12" s="84">
        <v>0.12727272727272726</v>
      </c>
      <c r="H12" s="84">
        <v>0.15015974440894569</v>
      </c>
    </row>
    <row r="13" spans="1:16" x14ac:dyDescent="0.2">
      <c r="A13" s="4" t="s">
        <v>75</v>
      </c>
      <c r="B13" s="84">
        <v>0</v>
      </c>
      <c r="C13" s="84"/>
      <c r="D13" s="84">
        <v>0</v>
      </c>
      <c r="E13" s="84">
        <v>0.33333333333333331</v>
      </c>
      <c r="F13" s="84">
        <v>0.16666666666666666</v>
      </c>
      <c r="G13" s="84">
        <v>0.31515151515151513</v>
      </c>
      <c r="H13" s="84">
        <v>0.35782747603833864</v>
      </c>
    </row>
    <row r="14" spans="1:16" x14ac:dyDescent="0.2">
      <c r="A14" s="24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</row>
    <row r="15" spans="1:16" x14ac:dyDescent="0.2">
      <c r="A15" s="24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</row>
    <row r="16" spans="1:16" x14ac:dyDescent="0.2">
      <c r="A16" s="24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</row>
    <row r="18" spans="1:9" x14ac:dyDescent="0.2">
      <c r="A18" s="85" t="s">
        <v>76</v>
      </c>
      <c r="F18" s="4" t="s">
        <v>77</v>
      </c>
    </row>
    <row r="19" spans="1:9" x14ac:dyDescent="0.2">
      <c r="A19" s="77" t="s">
        <v>59</v>
      </c>
      <c r="B19" s="86" t="s">
        <v>43</v>
      </c>
      <c r="C19" s="86" t="s">
        <v>43</v>
      </c>
      <c r="D19" s="86" t="s">
        <v>78</v>
      </c>
      <c r="E19" s="86" t="s">
        <v>78</v>
      </c>
      <c r="F19" s="87" t="s">
        <v>43</v>
      </c>
      <c r="G19" s="87" t="s">
        <v>78</v>
      </c>
      <c r="H19" s="88" t="s">
        <v>43</v>
      </c>
      <c r="I19" s="89" t="s">
        <v>78</v>
      </c>
    </row>
    <row r="20" spans="1:9" x14ac:dyDescent="0.2">
      <c r="A20" s="90" t="s">
        <v>79</v>
      </c>
      <c r="B20" s="90" t="s">
        <v>80</v>
      </c>
      <c r="C20" s="90" t="s">
        <v>81</v>
      </c>
      <c r="D20" s="90" t="s">
        <v>80</v>
      </c>
      <c r="E20" s="90" t="s">
        <v>81</v>
      </c>
      <c r="F20" s="87" t="s">
        <v>82</v>
      </c>
      <c r="G20" s="87" t="s">
        <v>82</v>
      </c>
      <c r="H20" s="91" t="s">
        <v>83</v>
      </c>
      <c r="I20" s="89" t="s">
        <v>83</v>
      </c>
    </row>
    <row r="21" spans="1:9" x14ac:dyDescent="0.2">
      <c r="A21" s="90" t="s">
        <v>84</v>
      </c>
      <c r="B21" s="90">
        <v>1</v>
      </c>
      <c r="C21" s="90">
        <v>9</v>
      </c>
      <c r="D21" s="90">
        <v>85</v>
      </c>
      <c r="E21" s="90">
        <v>301</v>
      </c>
      <c r="F21" s="87">
        <f>C21-B21</f>
        <v>8</v>
      </c>
      <c r="G21" s="87">
        <f>E21-D21</f>
        <v>216</v>
      </c>
      <c r="H21" s="92" t="str">
        <f>B21 &amp;" (" &amp; ROUND(B21/C21*100,1) &amp; "%)"</f>
        <v>1 (11.1%)</v>
      </c>
      <c r="I21" s="92" t="str">
        <f>D21 &amp;" (" &amp; ROUND(D21/E21*100,1) &amp; "%)"</f>
        <v>85 (28.2%)</v>
      </c>
    </row>
    <row r="22" spans="1:9" x14ac:dyDescent="0.2">
      <c r="A22" s="90" t="s">
        <v>85</v>
      </c>
      <c r="B22" s="90" t="s">
        <v>86</v>
      </c>
      <c r="C22" s="90">
        <v>4</v>
      </c>
      <c r="D22" s="90">
        <v>94</v>
      </c>
      <c r="E22" s="90">
        <v>270</v>
      </c>
      <c r="F22" s="87" t="e">
        <f t="shared" ref="F22:F25" si="0">C22-B22</f>
        <v>#VALUE!</v>
      </c>
      <c r="G22" s="87">
        <f t="shared" ref="G22:G25" si="1">E22-D22</f>
        <v>176</v>
      </c>
      <c r="H22" s="92" t="e">
        <f>B22 &amp;" (" &amp; ROUND(B22/C22*100,1) &amp; "%)"</f>
        <v>#VALUE!</v>
      </c>
      <c r="I22" s="92" t="str">
        <f>D22 &amp;" (" &amp; ROUND(D22/E22*100,1) &amp; "%)"</f>
        <v>94 (34.8%)</v>
      </c>
    </row>
    <row r="23" spans="1:9" x14ac:dyDescent="0.2">
      <c r="A23" s="90" t="s">
        <v>87</v>
      </c>
      <c r="B23" s="90">
        <v>6</v>
      </c>
      <c r="C23" s="90">
        <v>7</v>
      </c>
      <c r="D23" s="90">
        <v>122</v>
      </c>
      <c r="E23" s="90">
        <v>298</v>
      </c>
      <c r="F23" s="87">
        <f t="shared" si="0"/>
        <v>1</v>
      </c>
      <c r="G23" s="87">
        <f t="shared" si="1"/>
        <v>176</v>
      </c>
      <c r="H23" s="92" t="str">
        <f>B23 &amp;" (" &amp; ROUND(B23/C23*100,1) &amp; "%)"</f>
        <v>6 (85.7%)</v>
      </c>
      <c r="I23" s="92" t="str">
        <f>D23 &amp;" (" &amp; ROUND(D23/E23*100,1) &amp; "%)"</f>
        <v>122 (40.9%)</v>
      </c>
    </row>
    <row r="24" spans="1:9" x14ac:dyDescent="0.2">
      <c r="A24" s="90" t="s">
        <v>88</v>
      </c>
      <c r="B24" s="90">
        <v>6</v>
      </c>
      <c r="C24" s="90">
        <v>12</v>
      </c>
      <c r="D24" s="90">
        <v>128</v>
      </c>
      <c r="E24" s="90">
        <v>340</v>
      </c>
      <c r="F24" s="87">
        <f t="shared" si="0"/>
        <v>6</v>
      </c>
      <c r="G24" s="87">
        <f t="shared" si="1"/>
        <v>212</v>
      </c>
      <c r="H24" s="92" t="str">
        <f>B24 &amp;" (" &amp; ROUND(B24/C24*100,1) &amp; "%)"</f>
        <v>6 (50%)</v>
      </c>
      <c r="I24" s="92" t="str">
        <f>D24 &amp;" (" &amp; ROUND(D24/E24*100,1) &amp; "%)"</f>
        <v>128 (37.6%)</v>
      </c>
    </row>
    <row r="25" spans="1:9" x14ac:dyDescent="0.2">
      <c r="A25" s="90" t="s">
        <v>89</v>
      </c>
      <c r="B25" s="90">
        <v>6</v>
      </c>
      <c r="C25" s="90">
        <v>18</v>
      </c>
      <c r="D25" s="90">
        <v>165</v>
      </c>
      <c r="E25" s="90">
        <v>409</v>
      </c>
      <c r="F25" s="87">
        <f t="shared" si="0"/>
        <v>12</v>
      </c>
      <c r="G25" s="87">
        <f t="shared" si="1"/>
        <v>244</v>
      </c>
      <c r="H25" s="92" t="str">
        <f>B25 &amp;" (" &amp; ROUND(B25/C25*100,1) &amp; "%)"</f>
        <v>6 (33.3%)</v>
      </c>
      <c r="I25" s="92" t="str">
        <f>D25 &amp;" (" &amp; ROUND(D25/E25*100,1) &amp; "%)"</f>
        <v>165 (40.3%)</v>
      </c>
    </row>
    <row r="26" spans="1:9" x14ac:dyDescent="0.2">
      <c r="A26" s="24"/>
      <c r="B26" s="93"/>
      <c r="C26" s="93"/>
      <c r="D26" s="93"/>
      <c r="E26" s="93"/>
      <c r="F26" s="93"/>
    </row>
    <row r="27" spans="1:9" x14ac:dyDescent="0.2">
      <c r="A27" s="24"/>
      <c r="B27" s="93"/>
      <c r="C27" s="93"/>
      <c r="D27" s="93"/>
      <c r="E27" s="93"/>
      <c r="F27" s="93"/>
    </row>
    <row r="28" spans="1:9" x14ac:dyDescent="0.2">
      <c r="A28" s="24"/>
      <c r="B28" s="93"/>
      <c r="C28" s="93"/>
      <c r="D28" s="93"/>
      <c r="E28" s="93"/>
      <c r="F28" s="93"/>
    </row>
    <row r="29" spans="1:9" x14ac:dyDescent="0.2">
      <c r="A29" s="76" t="s">
        <v>90</v>
      </c>
    </row>
    <row r="30" spans="1:9" x14ac:dyDescent="0.2">
      <c r="A30" s="4" t="s">
        <v>91</v>
      </c>
      <c r="B30" s="4" t="s">
        <v>56</v>
      </c>
      <c r="C30" s="4" t="s">
        <v>57</v>
      </c>
      <c r="D30" s="4" t="s">
        <v>58</v>
      </c>
    </row>
    <row r="31" spans="1:9" x14ac:dyDescent="0.2">
      <c r="A31" s="4">
        <v>2017</v>
      </c>
      <c r="B31" s="94">
        <v>0.5</v>
      </c>
      <c r="C31" s="94">
        <v>0.2814814814814815</v>
      </c>
      <c r="D31" s="94">
        <v>0.27295285359801491</v>
      </c>
    </row>
    <row r="32" spans="1:9" x14ac:dyDescent="0.2">
      <c r="A32" s="4">
        <v>2018</v>
      </c>
      <c r="B32" s="94">
        <v>0</v>
      </c>
      <c r="C32" s="94">
        <v>0.33557046979865773</v>
      </c>
      <c r="D32" s="94">
        <v>0.31283627978478096</v>
      </c>
    </row>
    <row r="33" spans="1:14" x14ac:dyDescent="0.2">
      <c r="A33" s="4">
        <v>2019</v>
      </c>
      <c r="B33" s="94">
        <v>0.33333333333333331</v>
      </c>
      <c r="C33" s="94">
        <v>0.38123167155425219</v>
      </c>
      <c r="D33" s="94">
        <v>0.33771626297577856</v>
      </c>
    </row>
    <row r="36" spans="1:14" x14ac:dyDescent="0.2">
      <c r="A36" s="4" t="s">
        <v>92</v>
      </c>
      <c r="B36" s="4" t="s">
        <v>93</v>
      </c>
      <c r="C36" s="4" t="s">
        <v>94</v>
      </c>
      <c r="D36" s="4" t="s">
        <v>95</v>
      </c>
      <c r="E36" s="4" t="s">
        <v>96</v>
      </c>
      <c r="F36" s="4" t="s">
        <v>97</v>
      </c>
      <c r="G36" s="4" t="s">
        <v>98</v>
      </c>
      <c r="H36" s="4" t="s">
        <v>99</v>
      </c>
      <c r="I36" s="4" t="s">
        <v>100</v>
      </c>
      <c r="J36" s="4" t="s">
        <v>101</v>
      </c>
    </row>
    <row r="37" spans="1:14" x14ac:dyDescent="0.2">
      <c r="A37" s="4" t="s">
        <v>102</v>
      </c>
      <c r="B37" s="95">
        <v>2</v>
      </c>
      <c r="C37" s="95">
        <v>0</v>
      </c>
      <c r="D37" s="95">
        <v>4</v>
      </c>
      <c r="E37" s="95">
        <v>76</v>
      </c>
      <c r="F37" s="95">
        <v>100</v>
      </c>
      <c r="G37" s="95">
        <v>130</v>
      </c>
      <c r="H37" s="95">
        <v>330</v>
      </c>
      <c r="I37" s="95">
        <v>407</v>
      </c>
      <c r="J37" s="95">
        <v>488</v>
      </c>
    </row>
    <row r="38" spans="1:14" x14ac:dyDescent="0.2">
      <c r="A38" s="4" t="s">
        <v>103</v>
      </c>
      <c r="B38" s="95">
        <v>4</v>
      </c>
      <c r="C38" s="95">
        <v>7</v>
      </c>
      <c r="D38" s="95">
        <v>12</v>
      </c>
      <c r="E38" s="95">
        <v>270</v>
      </c>
      <c r="F38" s="95">
        <v>298</v>
      </c>
      <c r="G38" s="95">
        <v>341</v>
      </c>
      <c r="H38" s="95">
        <v>1209</v>
      </c>
      <c r="I38" s="95">
        <v>1301</v>
      </c>
      <c r="J38" s="95">
        <v>1445</v>
      </c>
    </row>
    <row r="39" spans="1:14" x14ac:dyDescent="0.2">
      <c r="A39" s="4" t="s">
        <v>104</v>
      </c>
      <c r="B39" s="95">
        <v>0.5</v>
      </c>
      <c r="C39" s="95">
        <v>0</v>
      </c>
      <c r="D39" s="95">
        <v>0.33333333333333331</v>
      </c>
      <c r="E39" s="95">
        <v>0.2814814814814815</v>
      </c>
      <c r="F39" s="95">
        <v>0.33557046979865773</v>
      </c>
      <c r="G39" s="95">
        <v>0.38123167155425219</v>
      </c>
      <c r="H39" s="95">
        <v>0.27295285359801491</v>
      </c>
      <c r="I39" s="95">
        <v>0.31283627978478096</v>
      </c>
      <c r="J39" s="95">
        <v>0.33771626297577856</v>
      </c>
    </row>
    <row r="43" spans="1:14" x14ac:dyDescent="0.2">
      <c r="A43" s="24"/>
      <c r="B43" s="93"/>
      <c r="C43" s="93"/>
      <c r="D43" s="93"/>
      <c r="E43" s="93"/>
      <c r="F43" s="93"/>
    </row>
    <row r="46" spans="1:14" x14ac:dyDescent="0.2">
      <c r="A46" s="96" t="s">
        <v>105</v>
      </c>
      <c r="B46" s="97"/>
      <c r="C46" s="97"/>
      <c r="D46" s="29"/>
    </row>
    <row r="47" spans="1:14" x14ac:dyDescent="0.2">
      <c r="C47" s="179" t="s">
        <v>56</v>
      </c>
      <c r="D47" s="179"/>
      <c r="E47" s="179"/>
      <c r="F47" s="179"/>
      <c r="G47" s="179" t="s">
        <v>57</v>
      </c>
      <c r="H47" s="179"/>
      <c r="I47" s="179"/>
      <c r="J47" s="179"/>
      <c r="K47" s="179" t="s">
        <v>58</v>
      </c>
      <c r="L47" s="179"/>
      <c r="M47" s="179"/>
      <c r="N47" s="179"/>
    </row>
    <row r="48" spans="1:14" ht="38.25" x14ac:dyDescent="0.2">
      <c r="A48" s="98"/>
      <c r="B48" s="99" t="s">
        <v>106</v>
      </c>
      <c r="C48" s="123">
        <v>2017</v>
      </c>
      <c r="D48" s="123">
        <v>2018</v>
      </c>
      <c r="E48" s="123">
        <v>2019</v>
      </c>
      <c r="F48" s="100" t="s">
        <v>107</v>
      </c>
      <c r="G48" s="123">
        <v>2017</v>
      </c>
      <c r="H48" s="123">
        <v>2018</v>
      </c>
      <c r="I48" s="123">
        <v>2019</v>
      </c>
      <c r="J48" s="100" t="s">
        <v>107</v>
      </c>
      <c r="K48" s="123">
        <v>2017</v>
      </c>
      <c r="L48" s="123">
        <v>2018</v>
      </c>
      <c r="M48" s="123">
        <v>2019</v>
      </c>
      <c r="N48" s="100" t="s">
        <v>107</v>
      </c>
    </row>
    <row r="49" spans="1:14" ht="12.75" customHeight="1" x14ac:dyDescent="0.2">
      <c r="A49" s="180" t="s">
        <v>108</v>
      </c>
      <c r="B49" s="45" t="s">
        <v>109</v>
      </c>
      <c r="C49" s="93">
        <v>1</v>
      </c>
      <c r="D49" s="93">
        <v>2</v>
      </c>
      <c r="E49" s="93">
        <v>1</v>
      </c>
      <c r="F49" s="101">
        <v>1.3333333333333333</v>
      </c>
      <c r="G49" s="93">
        <v>10</v>
      </c>
      <c r="H49" s="93">
        <v>10</v>
      </c>
      <c r="I49" s="93">
        <v>15</v>
      </c>
      <c r="J49" s="101">
        <v>11.666666666666666</v>
      </c>
      <c r="K49" s="93">
        <v>43</v>
      </c>
      <c r="L49" s="93">
        <v>64</v>
      </c>
      <c r="M49" s="93">
        <v>61</v>
      </c>
      <c r="N49" s="101">
        <v>56</v>
      </c>
    </row>
    <row r="50" spans="1:14" x14ac:dyDescent="0.2">
      <c r="A50" s="180"/>
      <c r="B50" s="45" t="s">
        <v>110</v>
      </c>
      <c r="C50" s="93">
        <v>1</v>
      </c>
      <c r="D50" s="93">
        <v>1</v>
      </c>
      <c r="E50" s="93">
        <v>0</v>
      </c>
      <c r="F50" s="101">
        <v>0.66666666666666663</v>
      </c>
      <c r="G50" s="93">
        <v>8</v>
      </c>
      <c r="H50" s="93">
        <v>6</v>
      </c>
      <c r="I50" s="93">
        <v>14</v>
      </c>
      <c r="J50" s="101">
        <v>9.3333333333333339</v>
      </c>
      <c r="K50" s="93">
        <v>28</v>
      </c>
      <c r="L50" s="93">
        <v>28</v>
      </c>
      <c r="M50" s="93">
        <v>60</v>
      </c>
      <c r="N50" s="101">
        <v>38.666666666666664</v>
      </c>
    </row>
    <row r="51" spans="1:14" ht="15" customHeight="1" x14ac:dyDescent="0.2">
      <c r="A51" s="180"/>
      <c r="B51" s="45" t="s">
        <v>111</v>
      </c>
      <c r="C51" s="93"/>
      <c r="D51" s="93">
        <v>0</v>
      </c>
      <c r="E51" s="93">
        <v>0</v>
      </c>
      <c r="F51" s="101">
        <v>0</v>
      </c>
      <c r="G51" s="93">
        <v>5</v>
      </c>
      <c r="H51" s="93">
        <v>6</v>
      </c>
      <c r="I51" s="93">
        <v>19</v>
      </c>
      <c r="J51" s="101">
        <v>10</v>
      </c>
      <c r="K51" s="93">
        <v>18</v>
      </c>
      <c r="L51" s="93">
        <v>33</v>
      </c>
      <c r="M51" s="93">
        <v>38</v>
      </c>
      <c r="N51" s="101">
        <v>29.666666666666668</v>
      </c>
    </row>
    <row r="52" spans="1:14" x14ac:dyDescent="0.2">
      <c r="A52" s="180"/>
      <c r="B52" s="45" t="s">
        <v>112</v>
      </c>
      <c r="C52" s="93">
        <v>2</v>
      </c>
      <c r="D52" s="93">
        <v>3</v>
      </c>
      <c r="E52" s="93">
        <v>1</v>
      </c>
      <c r="F52" s="101">
        <v>2</v>
      </c>
      <c r="G52" s="93">
        <v>23</v>
      </c>
      <c r="H52" s="93">
        <v>22</v>
      </c>
      <c r="I52" s="93">
        <v>48</v>
      </c>
      <c r="J52" s="101">
        <v>31</v>
      </c>
      <c r="K52" s="93">
        <v>89</v>
      </c>
      <c r="L52" s="93">
        <v>125</v>
      </c>
      <c r="M52" s="93">
        <v>159</v>
      </c>
      <c r="N52" s="101">
        <v>124.33333333333333</v>
      </c>
    </row>
    <row r="53" spans="1:14" ht="12.75" customHeight="1" x14ac:dyDescent="0.2">
      <c r="A53" s="180" t="s">
        <v>113</v>
      </c>
      <c r="B53" s="45" t="s">
        <v>109</v>
      </c>
      <c r="C53" s="93">
        <v>3</v>
      </c>
      <c r="D53" s="93">
        <v>3</v>
      </c>
      <c r="E53" s="93">
        <v>5</v>
      </c>
      <c r="F53" s="101">
        <v>3.6666666666666665</v>
      </c>
      <c r="G53" s="93">
        <v>23</v>
      </c>
      <c r="H53" s="93">
        <v>31</v>
      </c>
      <c r="I53" s="93">
        <v>39</v>
      </c>
      <c r="J53" s="101">
        <v>31</v>
      </c>
      <c r="K53" s="93">
        <v>138</v>
      </c>
      <c r="L53" s="93">
        <v>183</v>
      </c>
      <c r="M53" s="93">
        <v>185</v>
      </c>
      <c r="N53" s="101">
        <v>168.66666666666666</v>
      </c>
    </row>
    <row r="54" spans="1:14" x14ac:dyDescent="0.2">
      <c r="A54" s="180"/>
      <c r="B54" s="45" t="s">
        <v>110</v>
      </c>
      <c r="C54" s="93">
        <v>2</v>
      </c>
      <c r="D54" s="93">
        <v>5</v>
      </c>
      <c r="E54" s="93">
        <v>8</v>
      </c>
      <c r="F54" s="101">
        <v>5</v>
      </c>
      <c r="G54" s="93">
        <v>27</v>
      </c>
      <c r="H54" s="93">
        <v>38</v>
      </c>
      <c r="I54" s="93">
        <v>79</v>
      </c>
      <c r="J54" s="101">
        <v>48</v>
      </c>
      <c r="K54" s="93">
        <v>176</v>
      </c>
      <c r="L54" s="93">
        <v>172</v>
      </c>
      <c r="M54" s="93">
        <v>350</v>
      </c>
      <c r="N54" s="101">
        <v>232.66666666666666</v>
      </c>
    </row>
    <row r="55" spans="1:14" ht="15" customHeight="1" x14ac:dyDescent="0.2">
      <c r="A55" s="180"/>
      <c r="B55" s="45" t="s">
        <v>111</v>
      </c>
      <c r="C55" s="93">
        <v>4</v>
      </c>
      <c r="D55" s="93">
        <v>7</v>
      </c>
      <c r="E55" s="93">
        <v>5</v>
      </c>
      <c r="F55" s="101">
        <v>5.333333333333333</v>
      </c>
      <c r="G55" s="93">
        <v>69</v>
      </c>
      <c r="H55" s="93">
        <v>82</v>
      </c>
      <c r="I55" s="93">
        <v>79</v>
      </c>
      <c r="J55" s="101">
        <v>76.666666666666671</v>
      </c>
      <c r="K55" s="93">
        <v>291</v>
      </c>
      <c r="L55" s="93">
        <v>377</v>
      </c>
      <c r="M55" s="93">
        <v>395</v>
      </c>
      <c r="N55" s="101">
        <v>354.33333333333331</v>
      </c>
    </row>
    <row r="56" spans="1:14" ht="15" customHeight="1" x14ac:dyDescent="0.2">
      <c r="A56" s="180"/>
      <c r="B56" s="45" t="s">
        <v>112</v>
      </c>
      <c r="C56" s="93">
        <v>9</v>
      </c>
      <c r="D56" s="93">
        <v>15</v>
      </c>
      <c r="E56" s="93">
        <v>18</v>
      </c>
      <c r="F56" s="101">
        <v>14</v>
      </c>
      <c r="G56" s="93">
        <v>119</v>
      </c>
      <c r="H56" s="93">
        <v>151</v>
      </c>
      <c r="I56" s="93">
        <v>197</v>
      </c>
      <c r="J56" s="101">
        <v>155.66666666666666</v>
      </c>
      <c r="K56" s="93">
        <v>605</v>
      </c>
      <c r="L56" s="93">
        <v>732</v>
      </c>
      <c r="M56" s="93">
        <v>930</v>
      </c>
      <c r="N56" s="101">
        <v>755.66666666666663</v>
      </c>
    </row>
    <row r="57" spans="1:14" ht="15" customHeight="1" x14ac:dyDescent="0.2">
      <c r="A57" s="180" t="s">
        <v>114</v>
      </c>
      <c r="B57" s="45" t="s">
        <v>109</v>
      </c>
      <c r="C57" s="102">
        <v>0.33333333333333331</v>
      </c>
      <c r="D57" s="102">
        <v>0.66666666666666663</v>
      </c>
      <c r="E57" s="102">
        <v>0.2</v>
      </c>
      <c r="F57" s="103">
        <v>0.39999999999999997</v>
      </c>
      <c r="G57" s="102">
        <v>0.22580645161290322</v>
      </c>
      <c r="H57" s="102">
        <v>0.32258064516129031</v>
      </c>
      <c r="I57" s="102">
        <v>0.38461538461538464</v>
      </c>
      <c r="J57" s="103">
        <v>0.31100082712985938</v>
      </c>
      <c r="K57" s="102">
        <v>0.31159420289855072</v>
      </c>
      <c r="L57" s="102">
        <v>0.34972677595628415</v>
      </c>
      <c r="M57" s="102">
        <v>0.32972972972972975</v>
      </c>
      <c r="N57" s="103">
        <v>0.33035023619485487</v>
      </c>
    </row>
    <row r="58" spans="1:14" x14ac:dyDescent="0.2">
      <c r="A58" s="181"/>
      <c r="B58" s="45" t="s">
        <v>110</v>
      </c>
      <c r="C58" s="104">
        <v>0.5</v>
      </c>
      <c r="D58" s="104">
        <v>0.2</v>
      </c>
      <c r="E58" s="104">
        <v>0</v>
      </c>
      <c r="F58" s="103">
        <v>0.23333333333333331</v>
      </c>
      <c r="G58" s="104">
        <v>0</v>
      </c>
      <c r="H58" s="104">
        <v>0.15789473684210525</v>
      </c>
      <c r="I58" s="104">
        <v>0.17721518987341772</v>
      </c>
      <c r="J58" s="103">
        <v>0.11170330890517433</v>
      </c>
      <c r="K58" s="104">
        <v>0.15909090909090909</v>
      </c>
      <c r="L58" s="104">
        <v>0.16279069767441862</v>
      </c>
      <c r="M58" s="104">
        <v>0.17142857142857143</v>
      </c>
      <c r="N58" s="103">
        <v>0.16443672606463305</v>
      </c>
    </row>
    <row r="59" spans="1:14" ht="15" customHeight="1" x14ac:dyDescent="0.2">
      <c r="A59" s="181"/>
      <c r="B59" s="45" t="s">
        <v>111</v>
      </c>
      <c r="C59" s="104">
        <v>0</v>
      </c>
      <c r="D59" s="104">
        <v>0</v>
      </c>
      <c r="E59" s="104">
        <v>0</v>
      </c>
      <c r="F59" s="103">
        <v>0</v>
      </c>
      <c r="G59" s="104">
        <v>2.8571428571428571E-2</v>
      </c>
      <c r="H59" s="104">
        <v>7.3170731707317069E-2</v>
      </c>
      <c r="I59" s="104">
        <v>0.24050632911392406</v>
      </c>
      <c r="J59" s="103">
        <v>0.11408282979755657</v>
      </c>
      <c r="K59" s="104">
        <v>6.1855670103092786E-2</v>
      </c>
      <c r="L59" s="104">
        <v>8.7533156498673742E-2</v>
      </c>
      <c r="M59" s="104">
        <v>9.6202531645569619E-2</v>
      </c>
      <c r="N59" s="103">
        <v>8.1863786082445378E-2</v>
      </c>
    </row>
    <row r="60" spans="1:14" x14ac:dyDescent="0.2">
      <c r="A60" s="181"/>
      <c r="B60" s="45" t="s">
        <v>112</v>
      </c>
      <c r="C60" s="104">
        <v>0.22222222222222221</v>
      </c>
      <c r="D60" s="104">
        <v>0.2</v>
      </c>
      <c r="E60" s="104">
        <v>5.5555555555555552E-2</v>
      </c>
      <c r="F60" s="103">
        <v>0.15925925925925924</v>
      </c>
      <c r="G60" s="104">
        <v>0.10884353741496598</v>
      </c>
      <c r="H60" s="104">
        <v>0.14569536423841059</v>
      </c>
      <c r="I60" s="104">
        <v>0.24365482233502539</v>
      </c>
      <c r="J60" s="103">
        <v>0.16606457466280064</v>
      </c>
      <c r="K60" s="104">
        <v>0.14710743801652892</v>
      </c>
      <c r="L60" s="104">
        <v>0.17076502732240437</v>
      </c>
      <c r="M60" s="104">
        <v>0.17096774193548386</v>
      </c>
      <c r="N60" s="103">
        <v>0.16294673575813906</v>
      </c>
    </row>
    <row r="61" spans="1:14" x14ac:dyDescent="0.2">
      <c r="A61" s="122"/>
      <c r="B61" s="45"/>
      <c r="C61" s="104"/>
      <c r="D61" s="104"/>
      <c r="E61" s="104"/>
      <c r="F61" s="103"/>
      <c r="G61" s="104"/>
      <c r="H61" s="104"/>
      <c r="I61" s="104"/>
      <c r="J61" s="103"/>
      <c r="K61" s="104"/>
      <c r="L61" s="104"/>
      <c r="M61" s="104"/>
      <c r="N61" s="103"/>
    </row>
    <row r="62" spans="1:14" x14ac:dyDescent="0.2">
      <c r="A62" s="122"/>
      <c r="B62" s="45"/>
      <c r="C62" s="104"/>
      <c r="D62" s="104"/>
      <c r="E62" s="104"/>
      <c r="F62" s="103"/>
      <c r="G62" s="104"/>
      <c r="H62" s="104"/>
      <c r="I62" s="104"/>
      <c r="J62" s="103"/>
      <c r="K62" s="104"/>
      <c r="L62" s="104"/>
      <c r="M62" s="104"/>
      <c r="N62" s="103"/>
    </row>
    <row r="63" spans="1:14" x14ac:dyDescent="0.2">
      <c r="A63" s="122"/>
      <c r="B63" s="45"/>
      <c r="C63" s="104"/>
      <c r="D63" s="104"/>
      <c r="E63" s="104"/>
      <c r="F63" s="103"/>
      <c r="G63" s="104"/>
      <c r="H63" s="104"/>
      <c r="I63" s="104"/>
      <c r="J63" s="103"/>
      <c r="K63" s="104"/>
      <c r="L63" s="104"/>
      <c r="M63" s="104"/>
      <c r="N63" s="103"/>
    </row>
    <row r="64" spans="1:14" x14ac:dyDescent="0.2">
      <c r="A64" s="122"/>
      <c r="B64" s="45"/>
      <c r="C64" s="104"/>
      <c r="D64" s="104"/>
      <c r="E64" s="104"/>
      <c r="F64" s="103"/>
      <c r="G64" s="104"/>
      <c r="H64" s="104"/>
      <c r="I64" s="104"/>
      <c r="J64" s="103"/>
      <c r="K64" s="104"/>
      <c r="L64" s="104"/>
      <c r="M64" s="104"/>
      <c r="N64" s="103"/>
    </row>
    <row r="65" spans="1:14" x14ac:dyDescent="0.2">
      <c r="A65" s="122"/>
      <c r="B65" s="45"/>
      <c r="C65" s="104"/>
      <c r="D65" s="104"/>
      <c r="E65" s="104"/>
      <c r="F65" s="103"/>
      <c r="G65" s="104"/>
      <c r="H65" s="104"/>
      <c r="I65" s="104"/>
      <c r="J65" s="103"/>
      <c r="K65" s="104"/>
      <c r="L65" s="104"/>
      <c r="M65" s="104"/>
      <c r="N65" s="103"/>
    </row>
    <row r="67" spans="1:14" x14ac:dyDescent="0.2">
      <c r="A67" s="96" t="s">
        <v>115</v>
      </c>
    </row>
    <row r="68" spans="1:14" x14ac:dyDescent="0.2">
      <c r="A68" s="4" t="s">
        <v>116</v>
      </c>
      <c r="B68" s="4" t="s">
        <v>117</v>
      </c>
      <c r="C68" s="4" t="s">
        <v>118</v>
      </c>
      <c r="D68" s="4" t="s">
        <v>119</v>
      </c>
      <c r="E68" s="4" t="s">
        <v>120</v>
      </c>
    </row>
    <row r="69" spans="1:14" x14ac:dyDescent="0.2">
      <c r="A69" s="4" t="s">
        <v>121</v>
      </c>
      <c r="B69" s="24" t="s">
        <v>122</v>
      </c>
      <c r="C69" s="105">
        <v>0.7</v>
      </c>
      <c r="D69" s="105">
        <v>0.55555555555555558</v>
      </c>
      <c r="E69" s="105">
        <v>0.6470588235294118</v>
      </c>
    </row>
    <row r="70" spans="1:14" x14ac:dyDescent="0.2">
      <c r="A70" s="4" t="s">
        <v>121</v>
      </c>
      <c r="B70" s="24" t="s">
        <v>123</v>
      </c>
      <c r="C70" s="105">
        <v>0.8</v>
      </c>
      <c r="D70" s="105">
        <v>0.66666666666666663</v>
      </c>
      <c r="E70" s="105">
        <v>0.82352941176470584</v>
      </c>
    </row>
    <row r="71" spans="1:14" x14ac:dyDescent="0.2">
      <c r="A71" s="4" t="s">
        <v>124</v>
      </c>
      <c r="B71" s="24" t="s">
        <v>122</v>
      </c>
      <c r="C71" s="105">
        <v>0.69902912621359226</v>
      </c>
      <c r="D71" s="105">
        <v>0.77500000000000002</v>
      </c>
      <c r="E71" s="105">
        <v>0.76687116564417179</v>
      </c>
    </row>
    <row r="72" spans="1:14" x14ac:dyDescent="0.2">
      <c r="A72" s="4" t="s">
        <v>124</v>
      </c>
      <c r="B72" s="24" t="s">
        <v>123</v>
      </c>
      <c r="C72" s="105">
        <v>0.90291262135922334</v>
      </c>
      <c r="D72" s="105">
        <v>0.90833333333333333</v>
      </c>
      <c r="E72" s="105">
        <v>0.92024539877300615</v>
      </c>
    </row>
    <row r="73" spans="1:14" x14ac:dyDescent="0.2">
      <c r="A73" s="4" t="s">
        <v>58</v>
      </c>
      <c r="B73" s="24" t="s">
        <v>122</v>
      </c>
      <c r="C73" s="105">
        <v>0.66792452830188676</v>
      </c>
      <c r="D73" s="105">
        <v>0.68457538994800693</v>
      </c>
      <c r="E73" s="105">
        <v>0.6837944664031621</v>
      </c>
    </row>
    <row r="74" spans="1:14" x14ac:dyDescent="0.2">
      <c r="A74" s="4" t="s">
        <v>58</v>
      </c>
      <c r="B74" s="24" t="s">
        <v>123</v>
      </c>
      <c r="C74" s="105">
        <v>0.88490566037735852</v>
      </c>
      <c r="D74" s="105">
        <v>0.8890814558058926</v>
      </c>
      <c r="E74" s="105">
        <v>0.89855072463768115</v>
      </c>
    </row>
    <row r="75" spans="1:14" x14ac:dyDescent="0.2">
      <c r="C75" s="105"/>
      <c r="D75" s="105"/>
      <c r="E75" s="105"/>
    </row>
    <row r="77" spans="1:14" x14ac:dyDescent="0.2">
      <c r="B77" s="175" t="s">
        <v>56</v>
      </c>
      <c r="C77" s="175"/>
      <c r="D77" s="175"/>
      <c r="E77" s="175" t="s">
        <v>57</v>
      </c>
      <c r="F77" s="175"/>
      <c r="G77" s="175"/>
      <c r="H77" s="175" t="s">
        <v>58</v>
      </c>
      <c r="I77" s="175"/>
      <c r="J77" s="175"/>
    </row>
    <row r="78" spans="1:14" x14ac:dyDescent="0.2">
      <c r="A78" s="106" t="s">
        <v>125</v>
      </c>
      <c r="B78" s="120" t="s">
        <v>118</v>
      </c>
      <c r="C78" s="120" t="s">
        <v>119</v>
      </c>
      <c r="D78" s="120" t="s">
        <v>120</v>
      </c>
      <c r="E78" s="120" t="s">
        <v>118</v>
      </c>
      <c r="F78" s="120" t="s">
        <v>119</v>
      </c>
      <c r="G78" s="120" t="s">
        <v>120</v>
      </c>
      <c r="H78" s="120" t="s">
        <v>118</v>
      </c>
      <c r="I78" s="120" t="s">
        <v>119</v>
      </c>
      <c r="J78" s="120" t="s">
        <v>120</v>
      </c>
    </row>
    <row r="79" spans="1:14" x14ac:dyDescent="0.2">
      <c r="A79" s="24" t="s">
        <v>126</v>
      </c>
      <c r="B79" s="107">
        <v>7</v>
      </c>
      <c r="C79" s="107">
        <v>5</v>
      </c>
      <c r="D79" s="107">
        <v>11</v>
      </c>
      <c r="E79" s="107">
        <v>72</v>
      </c>
      <c r="F79" s="107">
        <v>93</v>
      </c>
      <c r="G79" s="107">
        <v>125</v>
      </c>
      <c r="H79" s="107">
        <v>354</v>
      </c>
      <c r="I79" s="107">
        <v>395</v>
      </c>
      <c r="J79" s="107">
        <v>519</v>
      </c>
    </row>
    <row r="80" spans="1:14" x14ac:dyDescent="0.2">
      <c r="A80" s="24" t="s">
        <v>127</v>
      </c>
      <c r="B80" s="107">
        <v>8</v>
      </c>
      <c r="C80" s="107">
        <v>6</v>
      </c>
      <c r="D80" s="107">
        <v>14</v>
      </c>
      <c r="E80" s="107">
        <v>93</v>
      </c>
      <c r="F80" s="107">
        <v>109</v>
      </c>
      <c r="G80" s="107">
        <v>150</v>
      </c>
      <c r="H80" s="107">
        <v>469</v>
      </c>
      <c r="I80" s="107">
        <v>513</v>
      </c>
      <c r="J80" s="107">
        <v>682</v>
      </c>
    </row>
    <row r="81" spans="1:10" x14ac:dyDescent="0.2">
      <c r="A81" s="24" t="s">
        <v>128</v>
      </c>
      <c r="B81" s="107">
        <v>10</v>
      </c>
      <c r="C81" s="107">
        <v>9</v>
      </c>
      <c r="D81" s="107">
        <v>17</v>
      </c>
      <c r="E81" s="107">
        <v>103</v>
      </c>
      <c r="F81" s="107">
        <v>120</v>
      </c>
      <c r="G81" s="107">
        <v>163</v>
      </c>
      <c r="H81" s="107">
        <v>530</v>
      </c>
      <c r="I81" s="107">
        <v>577</v>
      </c>
      <c r="J81" s="107">
        <v>759</v>
      </c>
    </row>
    <row r="82" spans="1:10" x14ac:dyDescent="0.2">
      <c r="A82" s="24" t="s">
        <v>129</v>
      </c>
      <c r="B82" s="79">
        <v>0.7</v>
      </c>
      <c r="C82" s="79">
        <v>0.55555555555555558</v>
      </c>
      <c r="D82" s="79">
        <v>0.6470588235294118</v>
      </c>
      <c r="E82" s="79">
        <v>0.69902912621359226</v>
      </c>
      <c r="F82" s="79">
        <v>0.77500000000000002</v>
      </c>
      <c r="G82" s="79">
        <v>0.76687116564417179</v>
      </c>
      <c r="H82" s="79">
        <v>0.66792452830188676</v>
      </c>
      <c r="I82" s="79">
        <v>0.68457538994800693</v>
      </c>
      <c r="J82" s="79">
        <v>0.6837944664031621</v>
      </c>
    </row>
    <row r="83" spans="1:10" x14ac:dyDescent="0.2">
      <c r="A83" s="24" t="s">
        <v>130</v>
      </c>
      <c r="B83" s="79">
        <v>0.8</v>
      </c>
      <c r="C83" s="79">
        <v>0.66666666666666663</v>
      </c>
      <c r="D83" s="79">
        <v>0.82352941176470584</v>
      </c>
      <c r="E83" s="79">
        <v>0.90291262135922334</v>
      </c>
      <c r="F83" s="79">
        <v>0.90833333333333333</v>
      </c>
      <c r="G83" s="79">
        <v>0.92024539877300615</v>
      </c>
      <c r="H83" s="79">
        <v>0.88490566037735852</v>
      </c>
      <c r="I83" s="79">
        <v>0.8890814558058926</v>
      </c>
      <c r="J83" s="79">
        <v>0.89855072463768115</v>
      </c>
    </row>
    <row r="84" spans="1:10" x14ac:dyDescent="0.2">
      <c r="A84" s="24"/>
      <c r="B84" s="79"/>
      <c r="C84" s="79"/>
      <c r="D84" s="79"/>
      <c r="E84" s="79"/>
      <c r="F84" s="79"/>
      <c r="G84" s="79"/>
      <c r="H84" s="79"/>
      <c r="I84" s="79"/>
      <c r="J84" s="79"/>
    </row>
    <row r="85" spans="1:10" x14ac:dyDescent="0.2">
      <c r="A85" s="24"/>
      <c r="B85" s="79"/>
      <c r="C85" s="79"/>
      <c r="D85" s="79"/>
      <c r="E85" s="79"/>
      <c r="F85" s="79"/>
      <c r="G85" s="79"/>
      <c r="H85" s="79"/>
      <c r="I85" s="79"/>
      <c r="J85" s="79"/>
    </row>
    <row r="86" spans="1:10" x14ac:dyDescent="0.2">
      <c r="A86" s="24"/>
      <c r="B86" s="79"/>
      <c r="C86" s="79"/>
      <c r="D86" s="79"/>
      <c r="E86" s="79"/>
      <c r="F86" s="79"/>
      <c r="G86" s="79"/>
      <c r="H86" s="79"/>
      <c r="I86" s="79"/>
      <c r="J86" s="79"/>
    </row>
    <row r="87" spans="1:10" x14ac:dyDescent="0.2">
      <c r="D87" s="29"/>
    </row>
    <row r="88" spans="1:10" x14ac:dyDescent="0.2">
      <c r="A88" s="96" t="s">
        <v>131</v>
      </c>
    </row>
    <row r="89" spans="1:10" x14ac:dyDescent="0.2">
      <c r="A89" s="4" t="s">
        <v>116</v>
      </c>
      <c r="B89" s="4" t="s">
        <v>117</v>
      </c>
      <c r="C89" s="4" t="s">
        <v>132</v>
      </c>
      <c r="D89" s="4" t="s">
        <v>133</v>
      </c>
      <c r="E89" s="4" t="s">
        <v>134</v>
      </c>
    </row>
    <row r="90" spans="1:10" x14ac:dyDescent="0.2">
      <c r="A90" s="4" t="s">
        <v>56</v>
      </c>
      <c r="B90" s="4" t="s">
        <v>135</v>
      </c>
      <c r="C90" s="105">
        <v>0.31784386617100374</v>
      </c>
      <c r="D90" s="105">
        <v>0.31938325991189426</v>
      </c>
      <c r="E90" s="105">
        <v>0.33043478260869563</v>
      </c>
    </row>
    <row r="91" spans="1:10" x14ac:dyDescent="0.2">
      <c r="A91" s="4" t="s">
        <v>56</v>
      </c>
      <c r="B91" s="4" t="s">
        <v>136</v>
      </c>
      <c r="C91" s="105">
        <v>0.74907063197026025</v>
      </c>
      <c r="D91" s="105">
        <v>0.81497797356828194</v>
      </c>
      <c r="E91" s="105">
        <v>0.80652173913043479</v>
      </c>
    </row>
    <row r="92" spans="1:10" x14ac:dyDescent="0.2">
      <c r="A92" s="4" t="s">
        <v>57</v>
      </c>
      <c r="B92" s="4" t="s">
        <v>135</v>
      </c>
      <c r="C92" s="105">
        <v>0.2578125</v>
      </c>
      <c r="D92" s="105">
        <v>0.28384835935011149</v>
      </c>
      <c r="E92" s="105">
        <v>0.29792284866468843</v>
      </c>
    </row>
    <row r="93" spans="1:10" x14ac:dyDescent="0.2">
      <c r="A93" s="4" t="s">
        <v>57</v>
      </c>
      <c r="B93" s="4" t="s">
        <v>136</v>
      </c>
      <c r="C93" s="105">
        <v>0.70865885416666674</v>
      </c>
      <c r="D93" s="105">
        <v>0.72459381968779857</v>
      </c>
      <c r="E93" s="105">
        <v>0.72997032640949555</v>
      </c>
    </row>
    <row r="94" spans="1:10" x14ac:dyDescent="0.2">
      <c r="A94" s="4" t="s">
        <v>58</v>
      </c>
      <c r="B94" s="4" t="s">
        <v>135</v>
      </c>
      <c r="C94" s="105">
        <v>0.23486074677680416</v>
      </c>
      <c r="D94" s="105">
        <v>0.25451611223905463</v>
      </c>
      <c r="E94" s="105">
        <v>0.25781364636830523</v>
      </c>
    </row>
    <row r="95" spans="1:10" x14ac:dyDescent="0.2">
      <c r="A95" s="4" t="s">
        <v>58</v>
      </c>
      <c r="B95" s="4" t="s">
        <v>136</v>
      </c>
      <c r="C95" s="105">
        <v>0.65451805547803765</v>
      </c>
      <c r="D95" s="105">
        <v>0.66786402207298656</v>
      </c>
      <c r="E95" s="105">
        <v>0.66392761066275374</v>
      </c>
    </row>
    <row r="96" spans="1:10" x14ac:dyDescent="0.2">
      <c r="C96" s="105"/>
      <c r="D96" s="105"/>
      <c r="E96" s="105"/>
    </row>
    <row r="98" spans="1:10" x14ac:dyDescent="0.2">
      <c r="A98" s="96" t="s">
        <v>137</v>
      </c>
    </row>
    <row r="99" spans="1:10" x14ac:dyDescent="0.2">
      <c r="A99" s="97"/>
      <c r="B99" s="175" t="s">
        <v>56</v>
      </c>
      <c r="C99" s="175"/>
      <c r="D99" s="175"/>
      <c r="E99" s="175" t="s">
        <v>57</v>
      </c>
      <c r="F99" s="175"/>
      <c r="G99" s="175"/>
      <c r="H99" s="175" t="s">
        <v>58</v>
      </c>
      <c r="I99" s="175"/>
      <c r="J99" s="175"/>
    </row>
    <row r="100" spans="1:10" x14ac:dyDescent="0.2">
      <c r="A100" s="108" t="s">
        <v>125</v>
      </c>
      <c r="B100" s="120" t="s">
        <v>118</v>
      </c>
      <c r="C100" s="120" t="s">
        <v>119</v>
      </c>
      <c r="D100" s="120" t="s">
        <v>120</v>
      </c>
      <c r="E100" s="120" t="s">
        <v>118</v>
      </c>
      <c r="F100" s="120" t="s">
        <v>119</v>
      </c>
      <c r="G100" s="120" t="s">
        <v>120</v>
      </c>
      <c r="H100" s="120" t="s">
        <v>118</v>
      </c>
      <c r="I100" s="120" t="s">
        <v>119</v>
      </c>
      <c r="J100" s="120" t="s">
        <v>120</v>
      </c>
    </row>
    <row r="101" spans="1:10" x14ac:dyDescent="0.2">
      <c r="A101" s="24" t="s">
        <v>138</v>
      </c>
      <c r="B101" s="107">
        <v>69</v>
      </c>
      <c r="C101" s="107">
        <v>86</v>
      </c>
      <c r="D101" s="107">
        <v>99</v>
      </c>
      <c r="E101" s="107">
        <v>85</v>
      </c>
      <c r="F101" s="107">
        <v>101</v>
      </c>
      <c r="G101" s="107">
        <v>117</v>
      </c>
      <c r="H101" s="107">
        <v>3384</v>
      </c>
      <c r="I101" s="107">
        <v>3743</v>
      </c>
      <c r="J101" s="107">
        <v>4234</v>
      </c>
    </row>
    <row r="102" spans="1:10" x14ac:dyDescent="0.2">
      <c r="A102" s="24" t="s">
        <v>139</v>
      </c>
      <c r="B102" s="107">
        <v>121</v>
      </c>
      <c r="C102" s="107">
        <v>144</v>
      </c>
      <c r="D102" s="107">
        <v>140</v>
      </c>
      <c r="E102" s="107">
        <v>149</v>
      </c>
      <c r="F102" s="107">
        <v>172</v>
      </c>
      <c r="G102" s="107">
        <v>168</v>
      </c>
      <c r="H102" s="107">
        <v>5767</v>
      </c>
      <c r="I102" s="107">
        <v>6007</v>
      </c>
      <c r="J102" s="107">
        <v>6306</v>
      </c>
    </row>
    <row r="103" spans="1:10" x14ac:dyDescent="0.2">
      <c r="A103" s="24" t="s">
        <v>140</v>
      </c>
      <c r="B103" s="107">
        <v>154</v>
      </c>
      <c r="C103" s="107">
        <v>156</v>
      </c>
      <c r="D103" s="107">
        <v>150</v>
      </c>
      <c r="E103" s="107">
        <v>192</v>
      </c>
      <c r="F103" s="107">
        <v>196</v>
      </c>
      <c r="G103" s="107">
        <v>178</v>
      </c>
      <c r="H103" s="107">
        <v>6967</v>
      </c>
      <c r="I103" s="107">
        <v>7114</v>
      </c>
      <c r="J103" s="107">
        <v>6906</v>
      </c>
    </row>
    <row r="104" spans="1:10" x14ac:dyDescent="0.2">
      <c r="A104" s="24" t="s">
        <v>141</v>
      </c>
      <c r="B104" s="79">
        <v>0.57024793388429751</v>
      </c>
      <c r="C104" s="79">
        <v>0.59722222222222221</v>
      </c>
      <c r="D104" s="79">
        <v>0.70714285714285718</v>
      </c>
      <c r="E104" s="79">
        <v>0.57046979865771807</v>
      </c>
      <c r="F104" s="79">
        <v>0.58720930232558144</v>
      </c>
      <c r="G104" s="79">
        <v>0.6964285714285714</v>
      </c>
      <c r="H104" s="79">
        <v>0.5867868909311601</v>
      </c>
      <c r="I104" s="79">
        <v>0.62310637589478945</v>
      </c>
      <c r="J104" s="79">
        <v>0.67142404059625749</v>
      </c>
    </row>
    <row r="105" spans="1:10" x14ac:dyDescent="0.2">
      <c r="A105" s="24" t="s">
        <v>142</v>
      </c>
      <c r="B105" s="79">
        <v>0.7857142857142857</v>
      </c>
      <c r="C105" s="79">
        <v>0.92307692307692313</v>
      </c>
      <c r="D105" s="79">
        <v>0.93333333333333335</v>
      </c>
      <c r="E105" s="79">
        <v>0.77604166666666663</v>
      </c>
      <c r="F105" s="79">
        <v>0.87755102040816324</v>
      </c>
      <c r="G105" s="79">
        <v>0.9438202247191011</v>
      </c>
      <c r="H105" s="79">
        <v>0.82775943734749535</v>
      </c>
      <c r="I105" s="79">
        <v>0.84155225553376301</v>
      </c>
      <c r="J105" s="79">
        <v>0.91311902693310165</v>
      </c>
    </row>
    <row r="108" spans="1:10" x14ac:dyDescent="0.2">
      <c r="A108" s="96"/>
    </row>
    <row r="109" spans="1:10" x14ac:dyDescent="0.2">
      <c r="A109" s="3"/>
      <c r="B109" s="182"/>
      <c r="C109" s="182"/>
      <c r="D109" s="182"/>
      <c r="E109" s="175"/>
      <c r="F109" s="175"/>
      <c r="G109" s="175"/>
      <c r="H109" s="175"/>
      <c r="I109" s="175"/>
      <c r="J109" s="175"/>
    </row>
    <row r="110" spans="1:10" x14ac:dyDescent="0.2">
      <c r="A110" s="77"/>
      <c r="B110" s="123"/>
      <c r="C110" s="123"/>
      <c r="D110" s="124"/>
      <c r="E110" s="123"/>
      <c r="F110" s="123"/>
      <c r="G110" s="124"/>
      <c r="H110" s="123"/>
      <c r="I110" s="123"/>
      <c r="J110" s="124"/>
    </row>
    <row r="111" spans="1:10" x14ac:dyDescent="0.2">
      <c r="A111" s="121"/>
      <c r="B111" s="93"/>
      <c r="C111" s="93"/>
      <c r="D111" s="93"/>
      <c r="E111" s="93"/>
      <c r="F111" s="93"/>
      <c r="G111" s="93"/>
      <c r="H111" s="93"/>
      <c r="I111" s="93"/>
      <c r="J111" s="93"/>
    </row>
    <row r="112" spans="1:10" x14ac:dyDescent="0.2">
      <c r="A112" s="121"/>
      <c r="B112" s="93"/>
      <c r="C112" s="93"/>
      <c r="D112" s="93"/>
      <c r="E112" s="93"/>
      <c r="F112" s="93"/>
      <c r="G112" s="93"/>
      <c r="H112" s="93"/>
      <c r="I112" s="93"/>
      <c r="J112" s="93"/>
    </row>
    <row r="113" spans="1:13" x14ac:dyDescent="0.2">
      <c r="A113" s="121"/>
      <c r="B113" s="93"/>
      <c r="C113" s="93"/>
      <c r="D113" s="93"/>
      <c r="E113" s="93"/>
      <c r="F113" s="93"/>
      <c r="G113" s="93"/>
      <c r="H113" s="93"/>
      <c r="I113" s="93"/>
      <c r="J113" s="93"/>
    </row>
    <row r="116" spans="1:13" x14ac:dyDescent="0.2">
      <c r="A116" s="96" t="s">
        <v>143</v>
      </c>
    </row>
    <row r="117" spans="1:13" x14ac:dyDescent="0.2">
      <c r="B117" s="184" t="s">
        <v>56</v>
      </c>
      <c r="C117" s="184"/>
      <c r="D117" s="184"/>
      <c r="E117" s="184"/>
      <c r="F117" s="184" t="s">
        <v>57</v>
      </c>
      <c r="G117" s="184"/>
      <c r="H117" s="184"/>
      <c r="I117" s="184"/>
      <c r="J117" s="184" t="s">
        <v>58</v>
      </c>
      <c r="K117" s="184"/>
      <c r="L117" s="184"/>
      <c r="M117" s="184"/>
    </row>
    <row r="118" spans="1:13" s="23" customFormat="1" ht="38.25" x14ac:dyDescent="0.25">
      <c r="A118" s="77" t="s">
        <v>59</v>
      </c>
      <c r="B118" s="123">
        <v>2017</v>
      </c>
      <c r="C118" s="123">
        <v>2018</v>
      </c>
      <c r="D118" s="123">
        <v>2019</v>
      </c>
      <c r="E118" s="100" t="s">
        <v>107</v>
      </c>
      <c r="F118" s="123">
        <v>2017</v>
      </c>
      <c r="G118" s="123">
        <v>2018</v>
      </c>
      <c r="H118" s="123">
        <v>2019</v>
      </c>
      <c r="I118" s="100" t="s">
        <v>107</v>
      </c>
      <c r="J118" s="123">
        <v>2017</v>
      </c>
      <c r="K118" s="123">
        <v>2018</v>
      </c>
      <c r="L118" s="123">
        <v>2019</v>
      </c>
      <c r="M118" s="100" t="s">
        <v>107</v>
      </c>
    </row>
    <row r="119" spans="1:13" x14ac:dyDescent="0.2">
      <c r="A119" s="24" t="s">
        <v>144</v>
      </c>
      <c r="B119" s="93">
        <v>107047.50000000001</v>
      </c>
      <c r="C119" s="93">
        <v>5500</v>
      </c>
      <c r="D119" s="93">
        <v>0</v>
      </c>
      <c r="E119" s="93">
        <v>37515.833333333336</v>
      </c>
      <c r="F119" s="93">
        <v>7687761.8600000003</v>
      </c>
      <c r="G119" s="93">
        <v>13328114.689999999</v>
      </c>
      <c r="H119" s="93">
        <v>5397163.0899999999</v>
      </c>
      <c r="I119" s="93">
        <v>8804346.5466666669</v>
      </c>
      <c r="J119" s="93">
        <v>38736842.280000009</v>
      </c>
      <c r="K119" s="93">
        <v>53359042.309999973</v>
      </c>
      <c r="L119" s="93">
        <v>44994364.359999999</v>
      </c>
      <c r="M119" s="93">
        <v>45696749.649999999</v>
      </c>
    </row>
    <row r="120" spans="1:13" x14ac:dyDescent="0.2">
      <c r="A120" s="24" t="s">
        <v>145</v>
      </c>
      <c r="B120" s="93">
        <v>90569.72</v>
      </c>
      <c r="C120" s="93">
        <v>29240.74</v>
      </c>
      <c r="D120" s="93">
        <v>34577.19</v>
      </c>
      <c r="E120" s="93">
        <v>51462.55000000001</v>
      </c>
      <c r="F120" s="93">
        <v>1722453.53</v>
      </c>
      <c r="G120" s="93">
        <v>2107679.63</v>
      </c>
      <c r="H120" s="93">
        <v>5584239.6399999997</v>
      </c>
      <c r="I120" s="93">
        <v>3138124.2666666671</v>
      </c>
      <c r="J120" s="93">
        <v>7099284.6199999992</v>
      </c>
      <c r="K120" s="93">
        <v>35685925.820000023</v>
      </c>
      <c r="L120" s="93">
        <v>39787148.469999999</v>
      </c>
      <c r="M120" s="93">
        <v>27524119.636666674</v>
      </c>
    </row>
    <row r="121" spans="1:13" x14ac:dyDescent="0.2">
      <c r="A121" s="24" t="s">
        <v>146</v>
      </c>
      <c r="B121" s="93">
        <v>197617.22000000003</v>
      </c>
      <c r="C121" s="93">
        <v>34740.740000000005</v>
      </c>
      <c r="D121" s="93">
        <v>34577.19</v>
      </c>
      <c r="E121" s="93">
        <v>88978.383333333346</v>
      </c>
      <c r="F121" s="93">
        <v>9410215.3900000006</v>
      </c>
      <c r="G121" s="93">
        <v>15435794.32</v>
      </c>
      <c r="H121" s="93">
        <v>10981402.73</v>
      </c>
      <c r="I121" s="93">
        <v>11942470.813333333</v>
      </c>
      <c r="J121" s="93">
        <v>45836126.900000006</v>
      </c>
      <c r="K121" s="93">
        <v>89044968.129999995</v>
      </c>
      <c r="L121" s="93">
        <v>84781512.829999998</v>
      </c>
      <c r="M121" s="93">
        <v>73220869.286666676</v>
      </c>
    </row>
    <row r="122" spans="1:13" x14ac:dyDescent="0.2">
      <c r="A122" s="24" t="s">
        <v>147</v>
      </c>
      <c r="B122" s="93">
        <v>45</v>
      </c>
      <c r="C122" s="93">
        <v>46</v>
      </c>
      <c r="D122" s="93">
        <v>46</v>
      </c>
      <c r="E122" s="93">
        <v>45.666666666666664</v>
      </c>
      <c r="F122" s="93">
        <v>567</v>
      </c>
      <c r="G122" s="93">
        <v>562</v>
      </c>
      <c r="H122" s="93">
        <v>576</v>
      </c>
      <c r="I122" s="93">
        <v>568.33333333333337</v>
      </c>
      <c r="J122" s="93">
        <v>2720</v>
      </c>
      <c r="K122" s="93">
        <v>2743</v>
      </c>
      <c r="L122" s="93">
        <v>2802</v>
      </c>
      <c r="M122" s="93">
        <v>2755</v>
      </c>
    </row>
    <row r="123" spans="1:13" x14ac:dyDescent="0.2">
      <c r="A123" s="24" t="s">
        <v>148</v>
      </c>
      <c r="B123" s="93">
        <v>4391.4937777777786</v>
      </c>
      <c r="C123" s="93">
        <v>755.23347826086967</v>
      </c>
      <c r="D123" s="93">
        <v>751.67804347826097</v>
      </c>
      <c r="E123" s="93">
        <v>1966.1350998389698</v>
      </c>
      <c r="F123" s="93">
        <v>16596.499805996475</v>
      </c>
      <c r="G123" s="93">
        <v>27465.826192170818</v>
      </c>
      <c r="H123" s="93">
        <v>19064.93529513889</v>
      </c>
      <c r="I123" s="93">
        <v>21042.420431102059</v>
      </c>
      <c r="J123" s="93">
        <v>16851.51724264706</v>
      </c>
      <c r="K123" s="93">
        <v>32462.620535909587</v>
      </c>
      <c r="L123" s="93">
        <v>30257.499225553176</v>
      </c>
      <c r="M123" s="93">
        <v>26523.879001369944</v>
      </c>
    </row>
    <row r="126" spans="1:13" x14ac:dyDescent="0.2">
      <c r="A126" s="76" t="s">
        <v>149</v>
      </c>
    </row>
    <row r="127" spans="1:13" x14ac:dyDescent="0.2">
      <c r="A127" s="4" t="s">
        <v>150</v>
      </c>
      <c r="B127" s="4" t="s">
        <v>56</v>
      </c>
      <c r="C127" s="4" t="s">
        <v>57</v>
      </c>
      <c r="D127" s="4" t="s">
        <v>58</v>
      </c>
    </row>
    <row r="128" spans="1:13" x14ac:dyDescent="0.2">
      <c r="A128" s="4" t="s">
        <v>151</v>
      </c>
      <c r="B128" s="109">
        <v>0.40740740740740738</v>
      </c>
      <c r="C128" s="109">
        <v>0.39648093841642229</v>
      </c>
      <c r="D128" s="109">
        <v>0.33030349714989987</v>
      </c>
    </row>
    <row r="129" spans="1:11" x14ac:dyDescent="0.2">
      <c r="A129" s="4" t="s">
        <v>152</v>
      </c>
      <c r="B129" s="109">
        <v>0.56544502617801051</v>
      </c>
      <c r="C129" s="109">
        <v>0.4121805328983143</v>
      </c>
      <c r="D129" s="109">
        <v>0.35848511130384503</v>
      </c>
    </row>
    <row r="130" spans="1:11" x14ac:dyDescent="0.2">
      <c r="B130" s="109"/>
      <c r="C130" s="109"/>
      <c r="D130" s="109"/>
    </row>
    <row r="131" spans="1:11" x14ac:dyDescent="0.2">
      <c r="B131" s="4">
        <v>2018</v>
      </c>
      <c r="C131" s="4">
        <v>2018</v>
      </c>
      <c r="D131" s="82">
        <v>2018</v>
      </c>
      <c r="E131" s="82">
        <v>2019</v>
      </c>
      <c r="F131" s="82">
        <v>2019</v>
      </c>
      <c r="G131" s="82">
        <v>2019</v>
      </c>
      <c r="H131" s="82"/>
    </row>
    <row r="132" spans="1:11" x14ac:dyDescent="0.2">
      <c r="A132" s="4" t="s">
        <v>153</v>
      </c>
      <c r="B132" s="4" t="s">
        <v>56</v>
      </c>
      <c r="C132" s="4" t="s">
        <v>57</v>
      </c>
      <c r="D132" s="4" t="s">
        <v>58</v>
      </c>
      <c r="E132" s="4" t="s">
        <v>56</v>
      </c>
      <c r="F132" s="4" t="s">
        <v>57</v>
      </c>
      <c r="G132" s="4" t="s">
        <v>58</v>
      </c>
    </row>
    <row r="133" spans="1:11" x14ac:dyDescent="0.2">
      <c r="A133" s="4" t="s">
        <v>154</v>
      </c>
      <c r="B133" s="95">
        <v>67</v>
      </c>
      <c r="C133" s="95">
        <v>676</v>
      </c>
      <c r="D133" s="95">
        <v>2144</v>
      </c>
      <c r="E133" s="95">
        <v>98</v>
      </c>
      <c r="F133" s="95">
        <v>758</v>
      </c>
      <c r="G133" s="95">
        <v>2480</v>
      </c>
      <c r="H133" s="95"/>
    </row>
    <row r="134" spans="1:11" x14ac:dyDescent="0.2">
      <c r="A134" s="4" t="s">
        <v>155</v>
      </c>
      <c r="B134" s="95">
        <v>205</v>
      </c>
      <c r="C134" s="95">
        <v>1705</v>
      </c>
      <c r="D134" s="95">
        <v>6491</v>
      </c>
      <c r="E134" s="95">
        <v>257</v>
      </c>
      <c r="F134" s="95">
        <v>1839</v>
      </c>
      <c r="G134" s="95">
        <v>6918</v>
      </c>
      <c r="H134" s="95"/>
    </row>
    <row r="135" spans="1:11" x14ac:dyDescent="0.2">
      <c r="A135" s="4" t="s">
        <v>156</v>
      </c>
      <c r="B135" s="105">
        <v>0.32682926829268294</v>
      </c>
      <c r="C135" s="105">
        <v>0.39648093841642229</v>
      </c>
      <c r="D135" s="105">
        <v>0.33030349714989987</v>
      </c>
      <c r="E135" s="105">
        <v>0.38132295719844356</v>
      </c>
      <c r="F135" s="105">
        <v>0.4121805328983143</v>
      </c>
      <c r="G135" s="105">
        <v>0.35848511130384503</v>
      </c>
      <c r="H135" s="105"/>
    </row>
    <row r="136" spans="1:11" x14ac:dyDescent="0.2">
      <c r="B136" s="105"/>
      <c r="C136" s="105"/>
      <c r="D136" s="105"/>
      <c r="E136" s="105"/>
      <c r="F136" s="105"/>
      <c r="G136" s="105"/>
      <c r="H136" s="105"/>
    </row>
    <row r="137" spans="1:11" x14ac:dyDescent="0.2">
      <c r="B137" s="105"/>
      <c r="C137" s="105"/>
      <c r="D137" s="105"/>
      <c r="E137" s="105"/>
      <c r="F137" s="105"/>
      <c r="G137" s="105"/>
      <c r="H137" s="105"/>
    </row>
    <row r="138" spans="1:11" x14ac:dyDescent="0.2">
      <c r="B138" s="105"/>
      <c r="C138" s="105"/>
      <c r="D138" s="105"/>
      <c r="E138" s="105"/>
      <c r="F138" s="105"/>
      <c r="G138" s="105"/>
      <c r="H138" s="105"/>
    </row>
    <row r="140" spans="1:11" x14ac:dyDescent="0.2">
      <c r="A140" s="76" t="s">
        <v>157</v>
      </c>
      <c r="B140" s="183" t="s">
        <v>158</v>
      </c>
      <c r="C140" s="183"/>
      <c r="D140" s="183"/>
      <c r="E140" s="183"/>
      <c r="F140" s="183"/>
      <c r="G140" s="183" t="s">
        <v>159</v>
      </c>
      <c r="H140" s="183"/>
      <c r="I140" s="183"/>
      <c r="J140" s="183"/>
      <c r="K140" s="183"/>
    </row>
    <row r="141" spans="1:11" x14ac:dyDescent="0.2">
      <c r="A141" s="82" t="s">
        <v>160</v>
      </c>
      <c r="B141" s="82" t="s">
        <v>161</v>
      </c>
      <c r="C141" s="82" t="s">
        <v>162</v>
      </c>
      <c r="D141" s="82" t="s">
        <v>163</v>
      </c>
      <c r="E141" s="82" t="s">
        <v>164</v>
      </c>
      <c r="F141" s="82" t="s">
        <v>165</v>
      </c>
      <c r="G141" s="82" t="s">
        <v>161</v>
      </c>
      <c r="H141" s="82" t="s">
        <v>162</v>
      </c>
      <c r="I141" s="82" t="s">
        <v>163</v>
      </c>
      <c r="J141" s="82" t="s">
        <v>164</v>
      </c>
      <c r="K141" s="82" t="s">
        <v>165</v>
      </c>
    </row>
    <row r="142" spans="1:11" x14ac:dyDescent="0.2">
      <c r="A142" s="4" t="s">
        <v>166</v>
      </c>
      <c r="B142" s="109">
        <v>0.76271186440677996</v>
      </c>
      <c r="C142" s="109">
        <v>0.77857142857142903</v>
      </c>
      <c r="D142" s="109">
        <v>0.79865771812080499</v>
      </c>
      <c r="E142" s="109">
        <v>0.86</v>
      </c>
      <c r="F142" s="109">
        <v>0.78205128205128205</v>
      </c>
      <c r="G142" s="109">
        <v>0.15094339622641501</v>
      </c>
      <c r="H142" s="109">
        <v>0.174242424242424</v>
      </c>
      <c r="I142" s="109">
        <v>0.125</v>
      </c>
      <c r="J142" s="109">
        <v>6.5217391304347797E-2</v>
      </c>
      <c r="K142" s="109">
        <v>0.140845070422535</v>
      </c>
    </row>
    <row r="143" spans="1:11" x14ac:dyDescent="0.2">
      <c r="A143" s="4" t="s">
        <v>167</v>
      </c>
      <c r="B143" s="109">
        <v>0.70909090909090899</v>
      </c>
      <c r="C143" s="109">
        <v>0.75438596491228105</v>
      </c>
      <c r="D143" s="109">
        <v>0.79372197309417003</v>
      </c>
      <c r="E143" s="109">
        <v>0.883134130146082</v>
      </c>
      <c r="F143" s="109">
        <v>0.84329563812601005</v>
      </c>
      <c r="G143" s="109">
        <v>0.2</v>
      </c>
      <c r="H143" s="109">
        <v>0.16124837451235399</v>
      </c>
      <c r="I143" s="109">
        <v>0.121588089330025</v>
      </c>
      <c r="J143" s="109">
        <v>6.0734463276836202E-2</v>
      </c>
      <c r="K143" s="109">
        <v>6.6189624329159202E-2</v>
      </c>
    </row>
    <row r="144" spans="1:11" x14ac:dyDescent="0.2">
      <c r="A144" s="4" t="s">
        <v>168</v>
      </c>
      <c r="B144" s="109">
        <v>0.69742380872200704</v>
      </c>
      <c r="C144" s="109">
        <v>0.72629635844940399</v>
      </c>
      <c r="D144" s="109">
        <v>0.72971734148204703</v>
      </c>
      <c r="E144" s="109">
        <v>0.85259124823553101</v>
      </c>
      <c r="F144" s="109">
        <v>0.86706948640483394</v>
      </c>
      <c r="G144" s="109">
        <v>0.17457154244719</v>
      </c>
      <c r="H144" s="109">
        <v>0.148869223205506</v>
      </c>
      <c r="I144" s="109">
        <v>0.128308085417047</v>
      </c>
      <c r="J144" s="109">
        <v>7.05649593317213E-2</v>
      </c>
      <c r="K144" s="109">
        <v>5.9016393442622897E-2</v>
      </c>
    </row>
    <row r="149" spans="1:14" x14ac:dyDescent="0.2">
      <c r="A149" s="76" t="s">
        <v>169</v>
      </c>
    </row>
    <row r="150" spans="1:14" x14ac:dyDescent="0.2">
      <c r="A150" s="4" t="s">
        <v>91</v>
      </c>
      <c r="B150" s="4" t="s">
        <v>56</v>
      </c>
      <c r="C150" s="4" t="s">
        <v>57</v>
      </c>
      <c r="D150" s="4" t="s">
        <v>58</v>
      </c>
    </row>
    <row r="151" spans="1:14" x14ac:dyDescent="0.2">
      <c r="A151" s="4">
        <v>2015</v>
      </c>
      <c r="B151" s="109">
        <v>0.88615384615384596</v>
      </c>
      <c r="C151" s="109">
        <v>0.81984801072865399</v>
      </c>
      <c r="D151" s="109">
        <v>0.600520297658661</v>
      </c>
    </row>
    <row r="152" spans="1:14" x14ac:dyDescent="0.2">
      <c r="A152" s="4">
        <v>2016</v>
      </c>
      <c r="B152" s="109">
        <v>0.87251655629139102</v>
      </c>
      <c r="C152" s="109">
        <v>0.77963860731599799</v>
      </c>
      <c r="D152" s="109">
        <v>0.59424864106610598</v>
      </c>
    </row>
    <row r="153" spans="1:14" x14ac:dyDescent="0.2">
      <c r="A153" s="4">
        <v>2017</v>
      </c>
      <c r="B153" s="109">
        <v>0.89408099688473497</v>
      </c>
      <c r="C153" s="109">
        <v>0.77831219938784402</v>
      </c>
      <c r="D153" s="109">
        <v>0.58668670340067897</v>
      </c>
    </row>
    <row r="154" spans="1:14" x14ac:dyDescent="0.2">
      <c r="A154" s="4">
        <v>2018</v>
      </c>
      <c r="B154" s="109">
        <v>0.90881913303438</v>
      </c>
      <c r="C154" s="109">
        <v>0.79026845637583898</v>
      </c>
      <c r="D154" s="109">
        <v>0.59548905029763499</v>
      </c>
    </row>
    <row r="155" spans="1:14" x14ac:dyDescent="0.2">
      <c r="A155" s="4">
        <v>2019</v>
      </c>
      <c r="B155" s="109">
        <v>0.88961038961038996</v>
      </c>
      <c r="C155" s="109">
        <v>0.76375266524520302</v>
      </c>
      <c r="D155" s="109">
        <v>0.60290951105509205</v>
      </c>
    </row>
    <row r="157" spans="1:14" x14ac:dyDescent="0.2">
      <c r="C157" s="4" t="s">
        <v>170</v>
      </c>
      <c r="D157" s="4" t="s">
        <v>171</v>
      </c>
      <c r="E157" s="4" t="s">
        <v>172</v>
      </c>
      <c r="F157" s="4" t="s">
        <v>132</v>
      </c>
      <c r="G157" s="4" t="s">
        <v>133</v>
      </c>
      <c r="H157" s="4" t="s">
        <v>134</v>
      </c>
      <c r="I157" s="4">
        <v>2017</v>
      </c>
      <c r="J157" s="4">
        <v>2018</v>
      </c>
      <c r="K157" s="4">
        <v>2019</v>
      </c>
      <c r="L157" s="4">
        <v>2017</v>
      </c>
      <c r="M157" s="4">
        <v>2018</v>
      </c>
      <c r="N157" s="4">
        <v>2019</v>
      </c>
    </row>
    <row r="158" spans="1:14" x14ac:dyDescent="0.2">
      <c r="A158" s="4" t="s">
        <v>173</v>
      </c>
      <c r="B158" s="4" t="s">
        <v>174</v>
      </c>
      <c r="C158" s="4" t="s">
        <v>121</v>
      </c>
      <c r="D158" s="4" t="s">
        <v>121</v>
      </c>
      <c r="E158" s="4" t="s">
        <v>121</v>
      </c>
      <c r="F158" s="4" t="s">
        <v>121</v>
      </c>
      <c r="G158" s="4" t="s">
        <v>121</v>
      </c>
      <c r="H158" s="4" t="s">
        <v>121</v>
      </c>
      <c r="I158" s="4" t="s">
        <v>175</v>
      </c>
      <c r="J158" s="4" t="s">
        <v>175</v>
      </c>
      <c r="K158" s="4" t="s">
        <v>175</v>
      </c>
      <c r="L158" s="4" t="s">
        <v>58</v>
      </c>
      <c r="M158" s="4" t="s">
        <v>58</v>
      </c>
      <c r="N158" s="4" t="s">
        <v>58</v>
      </c>
    </row>
    <row r="159" spans="1:14" x14ac:dyDescent="0.2">
      <c r="A159" s="4" t="s">
        <v>176</v>
      </c>
      <c r="B159" s="4" t="s">
        <v>177</v>
      </c>
      <c r="C159" s="95">
        <v>421</v>
      </c>
      <c r="D159" s="95">
        <v>425</v>
      </c>
      <c r="E159" s="95">
        <v>351</v>
      </c>
      <c r="F159" s="95">
        <v>384</v>
      </c>
      <c r="G159" s="95">
        <v>425</v>
      </c>
      <c r="H159" s="95">
        <v>377</v>
      </c>
      <c r="I159" s="95">
        <v>899</v>
      </c>
      <c r="J159" s="95">
        <v>1008</v>
      </c>
      <c r="K159" s="95">
        <v>925</v>
      </c>
      <c r="L159" s="95">
        <v>5594</v>
      </c>
      <c r="M159" s="95">
        <v>5745</v>
      </c>
      <c r="N159" s="95">
        <v>5798</v>
      </c>
    </row>
    <row r="160" spans="1:14" x14ac:dyDescent="0.2">
      <c r="A160" s="4" t="s">
        <v>176</v>
      </c>
      <c r="B160" s="4" t="s">
        <v>178</v>
      </c>
      <c r="C160" s="95">
        <v>467</v>
      </c>
      <c r="D160" s="95">
        <v>499</v>
      </c>
      <c r="E160" s="95">
        <v>416</v>
      </c>
      <c r="F160" s="95">
        <v>434</v>
      </c>
      <c r="G160" s="95">
        <v>471</v>
      </c>
      <c r="H160" s="95">
        <v>427</v>
      </c>
      <c r="I160" s="95">
        <v>1101</v>
      </c>
      <c r="J160" s="95">
        <v>1255</v>
      </c>
      <c r="K160" s="95">
        <v>1196</v>
      </c>
      <c r="L160" s="95">
        <v>9399</v>
      </c>
      <c r="M160" s="95">
        <v>9673</v>
      </c>
      <c r="N160" s="95">
        <v>10085</v>
      </c>
    </row>
    <row r="161" spans="1:14" x14ac:dyDescent="0.2">
      <c r="A161" s="4" t="s">
        <v>176</v>
      </c>
      <c r="B161" s="4" t="s">
        <v>179</v>
      </c>
      <c r="C161" s="109">
        <v>0.90149892933618847</v>
      </c>
      <c r="D161" s="109">
        <v>0.85170340681362722</v>
      </c>
      <c r="E161" s="109">
        <v>0.84375</v>
      </c>
      <c r="F161" s="109">
        <v>0.88479262672811065</v>
      </c>
      <c r="G161" s="109">
        <v>0.90233545647558389</v>
      </c>
      <c r="H161" s="109">
        <v>0.88290398126463698</v>
      </c>
      <c r="I161" s="109">
        <v>0.81653042688465027</v>
      </c>
      <c r="J161" s="109">
        <v>0.80318725099601596</v>
      </c>
      <c r="K161" s="109">
        <v>0.77341137123745818</v>
      </c>
      <c r="L161" s="109">
        <v>0.59516969890413873</v>
      </c>
      <c r="M161" s="109">
        <v>0.59392122402563841</v>
      </c>
      <c r="N161" s="109">
        <v>0.57491323748140799</v>
      </c>
    </row>
    <row r="162" spans="1:14" x14ac:dyDescent="0.2">
      <c r="A162" s="4" t="s">
        <v>180</v>
      </c>
      <c r="B162" s="4" t="s">
        <v>177</v>
      </c>
      <c r="C162" s="95">
        <v>141</v>
      </c>
      <c r="D162" s="95">
        <v>151</v>
      </c>
      <c r="E162" s="95">
        <v>176</v>
      </c>
      <c r="F162" s="95">
        <v>190</v>
      </c>
      <c r="G162" s="95">
        <v>183</v>
      </c>
      <c r="H162" s="95">
        <v>171</v>
      </c>
      <c r="I162" s="95">
        <v>599</v>
      </c>
      <c r="J162" s="95">
        <v>635</v>
      </c>
      <c r="K162" s="95">
        <v>665</v>
      </c>
      <c r="L162" s="95">
        <v>3487</v>
      </c>
      <c r="M162" s="95">
        <v>3786</v>
      </c>
      <c r="N162" s="95">
        <v>4347</v>
      </c>
    </row>
    <row r="163" spans="1:14" x14ac:dyDescent="0.2">
      <c r="A163" s="4" t="s">
        <v>180</v>
      </c>
      <c r="B163" s="4" t="s">
        <v>178</v>
      </c>
      <c r="C163" s="95">
        <v>141</v>
      </c>
      <c r="D163" s="95">
        <v>151</v>
      </c>
      <c r="E163" s="95">
        <v>188</v>
      </c>
      <c r="F163" s="95">
        <v>208</v>
      </c>
      <c r="G163" s="95">
        <v>198</v>
      </c>
      <c r="H163" s="95">
        <v>189</v>
      </c>
      <c r="I163" s="95">
        <v>904</v>
      </c>
      <c r="J163" s="95">
        <v>888</v>
      </c>
      <c r="K163" s="95">
        <v>948</v>
      </c>
      <c r="L163" s="95">
        <v>6307</v>
      </c>
      <c r="M163" s="95">
        <v>6494</v>
      </c>
      <c r="N163" s="95">
        <v>6884</v>
      </c>
    </row>
    <row r="164" spans="1:14" x14ac:dyDescent="0.2">
      <c r="A164" s="4" t="s">
        <v>180</v>
      </c>
      <c r="B164" s="4" t="s">
        <v>179</v>
      </c>
      <c r="C164" s="109">
        <v>1</v>
      </c>
      <c r="D164" s="109">
        <v>1</v>
      </c>
      <c r="E164" s="109">
        <v>0.93617021276595747</v>
      </c>
      <c r="F164" s="109">
        <v>0.91346153846153844</v>
      </c>
      <c r="G164" s="109">
        <v>0.9242424242424242</v>
      </c>
      <c r="H164" s="109">
        <v>0.90476190476190499</v>
      </c>
      <c r="I164" s="109">
        <v>0.66261061946902655</v>
      </c>
      <c r="J164" s="109">
        <v>0.71509009009009006</v>
      </c>
      <c r="K164" s="109">
        <v>0.70147679324894519</v>
      </c>
      <c r="L164" s="109">
        <v>0.55287775487553514</v>
      </c>
      <c r="M164" s="109">
        <v>0.58299969202340618</v>
      </c>
      <c r="N164" s="109">
        <v>0.63146426496223129</v>
      </c>
    </row>
    <row r="165" spans="1:14" x14ac:dyDescent="0.2">
      <c r="A165" s="4" t="s">
        <v>181</v>
      </c>
      <c r="B165" s="4" t="s">
        <v>177</v>
      </c>
      <c r="C165" s="95" t="s">
        <v>86</v>
      </c>
      <c r="D165" s="95" t="s">
        <v>86</v>
      </c>
      <c r="E165" s="95" t="s">
        <v>86</v>
      </c>
      <c r="F165" s="95" t="s">
        <v>86</v>
      </c>
      <c r="G165" s="95" t="s">
        <v>86</v>
      </c>
      <c r="H165" s="95" t="s">
        <v>86</v>
      </c>
      <c r="I165" s="95" t="s">
        <v>86</v>
      </c>
      <c r="J165" s="95" t="s">
        <v>86</v>
      </c>
      <c r="K165" s="95" t="s">
        <v>86</v>
      </c>
      <c r="L165" s="95" t="s">
        <v>86</v>
      </c>
      <c r="M165" s="95" t="s">
        <v>86</v>
      </c>
      <c r="N165" s="95" t="s">
        <v>86</v>
      </c>
    </row>
    <row r="166" spans="1:14" x14ac:dyDescent="0.2">
      <c r="A166" s="4" t="s">
        <v>181</v>
      </c>
      <c r="B166" s="4" t="s">
        <v>178</v>
      </c>
      <c r="C166" s="95" t="s">
        <v>86</v>
      </c>
      <c r="D166" s="95" t="s">
        <v>86</v>
      </c>
      <c r="E166" s="95" t="s">
        <v>86</v>
      </c>
      <c r="F166" s="95" t="s">
        <v>86</v>
      </c>
      <c r="G166" s="95" t="s">
        <v>86</v>
      </c>
      <c r="H166" s="95" t="s">
        <v>86</v>
      </c>
      <c r="I166" s="95" t="s">
        <v>86</v>
      </c>
      <c r="J166" s="95" t="s">
        <v>86</v>
      </c>
      <c r="K166" s="95" t="s">
        <v>86</v>
      </c>
      <c r="L166" s="95" t="s">
        <v>86</v>
      </c>
      <c r="M166" s="95" t="s">
        <v>86</v>
      </c>
      <c r="N166" s="95" t="s">
        <v>86</v>
      </c>
    </row>
    <row r="167" spans="1:14" x14ac:dyDescent="0.2">
      <c r="A167" s="4" t="s">
        <v>181</v>
      </c>
      <c r="B167" s="4" t="s">
        <v>179</v>
      </c>
      <c r="C167" s="109" t="s">
        <v>86</v>
      </c>
      <c r="D167" s="109" t="s">
        <v>86</v>
      </c>
      <c r="E167" s="109" t="s">
        <v>86</v>
      </c>
      <c r="F167" s="109" t="s">
        <v>86</v>
      </c>
      <c r="G167" s="109" t="s">
        <v>86</v>
      </c>
      <c r="H167" s="109" t="s">
        <v>86</v>
      </c>
      <c r="I167" s="109" t="s">
        <v>86</v>
      </c>
      <c r="J167" s="109" t="s">
        <v>86</v>
      </c>
      <c r="K167" s="109" t="s">
        <v>86</v>
      </c>
      <c r="L167" s="109" t="s">
        <v>86</v>
      </c>
      <c r="M167" s="109" t="s">
        <v>86</v>
      </c>
      <c r="N167" s="109" t="s">
        <v>86</v>
      </c>
    </row>
    <row r="171" spans="1:14" x14ac:dyDescent="0.2">
      <c r="A171" s="76" t="s">
        <v>182</v>
      </c>
    </row>
    <row r="172" spans="1:14" x14ac:dyDescent="0.2">
      <c r="A172" s="4" t="s">
        <v>150</v>
      </c>
      <c r="B172" s="4" t="s">
        <v>56</v>
      </c>
      <c r="C172" s="4" t="s">
        <v>57</v>
      </c>
      <c r="D172" s="4" t="s">
        <v>58</v>
      </c>
    </row>
    <row r="173" spans="1:14" x14ac:dyDescent="0.2">
      <c r="A173" s="4" t="s">
        <v>183</v>
      </c>
      <c r="B173" s="109">
        <v>0.44376528117359398</v>
      </c>
      <c r="C173" s="109">
        <v>0.35928926051737697</v>
      </c>
      <c r="D173" s="109">
        <v>0.44946911196911199</v>
      </c>
    </row>
    <row r="174" spans="1:14" x14ac:dyDescent="0.2">
      <c r="A174" s="4" t="s">
        <v>184</v>
      </c>
      <c r="B174" s="109">
        <v>0.521229868228404</v>
      </c>
      <c r="C174" s="109">
        <v>0.43801089918256098</v>
      </c>
      <c r="D174" s="109">
        <v>0.48322147651006703</v>
      </c>
    </row>
    <row r="175" spans="1:14" x14ac:dyDescent="0.2">
      <c r="A175" s="4" t="s">
        <v>185</v>
      </c>
      <c r="B175" s="109">
        <v>0.58606557377049195</v>
      </c>
      <c r="C175" s="109">
        <v>0.49287241625089101</v>
      </c>
      <c r="D175" s="109">
        <v>0.50289491460001901</v>
      </c>
    </row>
    <row r="176" spans="1:14" x14ac:dyDescent="0.2">
      <c r="A176" s="4" t="s">
        <v>186</v>
      </c>
      <c r="B176" s="109">
        <v>0.59195402298850597</v>
      </c>
      <c r="C176" s="109">
        <v>0.50333684580259896</v>
      </c>
      <c r="D176" s="109">
        <v>0.527475686293298</v>
      </c>
    </row>
    <row r="177" spans="1:8" x14ac:dyDescent="0.2">
      <c r="A177" s="4" t="s">
        <v>187</v>
      </c>
      <c r="B177" s="109">
        <v>0.64346590909090895</v>
      </c>
      <c r="C177" s="109">
        <v>0.525389976767342</v>
      </c>
      <c r="D177" s="109">
        <v>0.52742384801570996</v>
      </c>
    </row>
    <row r="179" spans="1:8" x14ac:dyDescent="0.2">
      <c r="B179" s="4" t="s">
        <v>188</v>
      </c>
      <c r="C179" s="4" t="s">
        <v>189</v>
      </c>
      <c r="D179" s="82" t="s">
        <v>190</v>
      </c>
      <c r="E179" s="82" t="s">
        <v>191</v>
      </c>
      <c r="F179" s="82" t="s">
        <v>192</v>
      </c>
      <c r="G179" s="82"/>
      <c r="H179" s="82"/>
    </row>
    <row r="180" spans="1:8" x14ac:dyDescent="0.2">
      <c r="A180" s="4" t="s">
        <v>153</v>
      </c>
      <c r="B180" s="4" t="s">
        <v>193</v>
      </c>
      <c r="C180" s="4" t="s">
        <v>193</v>
      </c>
      <c r="D180" s="4" t="s">
        <v>193</v>
      </c>
      <c r="E180" s="4" t="s">
        <v>193</v>
      </c>
      <c r="F180" s="4" t="s">
        <v>193</v>
      </c>
      <c r="G180" s="4" t="s">
        <v>194</v>
      </c>
      <c r="H180" s="4" t="s">
        <v>195</v>
      </c>
    </row>
    <row r="181" spans="1:8" x14ac:dyDescent="0.2">
      <c r="A181" s="4" t="s">
        <v>196</v>
      </c>
      <c r="B181" s="95">
        <v>363</v>
      </c>
      <c r="C181" s="95">
        <v>356</v>
      </c>
      <c r="D181" s="95">
        <v>429</v>
      </c>
      <c r="E181" s="95">
        <v>412</v>
      </c>
      <c r="F181" s="95">
        <v>453</v>
      </c>
      <c r="G181" s="95">
        <v>1583</v>
      </c>
      <c r="H181" s="95">
        <v>11549</v>
      </c>
    </row>
    <row r="182" spans="1:8" x14ac:dyDescent="0.2">
      <c r="A182" s="4" t="s">
        <v>197</v>
      </c>
      <c r="B182" s="95">
        <v>818</v>
      </c>
      <c r="C182" s="95">
        <v>683</v>
      </c>
      <c r="D182" s="95">
        <v>732</v>
      </c>
      <c r="E182" s="95">
        <v>696</v>
      </c>
      <c r="F182" s="95">
        <v>704</v>
      </c>
      <c r="G182" s="95">
        <v>3013</v>
      </c>
      <c r="H182" s="95">
        <v>21897</v>
      </c>
    </row>
    <row r="183" spans="1:8" x14ac:dyDescent="0.2">
      <c r="A183" s="4" t="s">
        <v>198</v>
      </c>
      <c r="B183" s="105">
        <v>0.44376528117359415</v>
      </c>
      <c r="C183" s="105">
        <v>0.52122986822840411</v>
      </c>
      <c r="D183" s="105">
        <v>0.58606557377049184</v>
      </c>
      <c r="E183" s="105">
        <v>0.59195402298850575</v>
      </c>
      <c r="F183" s="105">
        <v>0.64346590909090906</v>
      </c>
      <c r="G183" s="105">
        <v>0.52538997676734156</v>
      </c>
      <c r="H183" s="105">
        <v>0.52742384801570996</v>
      </c>
    </row>
    <row r="187" spans="1:8" x14ac:dyDescent="0.2">
      <c r="A187" s="76" t="s">
        <v>199</v>
      </c>
    </row>
    <row r="188" spans="1:8" x14ac:dyDescent="0.2">
      <c r="A188" s="4" t="s">
        <v>150</v>
      </c>
      <c r="B188" s="4" t="s">
        <v>56</v>
      </c>
      <c r="C188" s="4" t="s">
        <v>57</v>
      </c>
      <c r="D188" s="4" t="s">
        <v>58</v>
      </c>
    </row>
    <row r="189" spans="1:8" x14ac:dyDescent="0.2">
      <c r="A189" s="4" t="s">
        <v>184</v>
      </c>
      <c r="B189" s="109">
        <v>0.72991689750692501</v>
      </c>
      <c r="C189" s="109">
        <v>0.64166085136078199</v>
      </c>
      <c r="D189" s="109">
        <v>0.69974239099322599</v>
      </c>
    </row>
    <row r="190" spans="1:8" x14ac:dyDescent="0.2">
      <c r="A190" s="4" t="s">
        <v>185</v>
      </c>
      <c r="B190" s="109">
        <v>0.71145685997171204</v>
      </c>
      <c r="C190" s="109">
        <v>0.64092140921409202</v>
      </c>
      <c r="D190" s="109">
        <v>0.70646067415730296</v>
      </c>
    </row>
    <row r="191" spans="1:8" x14ac:dyDescent="0.2">
      <c r="A191" s="4" t="s">
        <v>186</v>
      </c>
      <c r="B191" s="109">
        <v>0.738826815642458</v>
      </c>
      <c r="C191" s="109">
        <v>0.65502328675981403</v>
      </c>
      <c r="D191" s="109">
        <v>0.71681376482125403</v>
      </c>
    </row>
    <row r="192" spans="1:8" x14ac:dyDescent="0.2">
      <c r="A192" s="4" t="s">
        <v>187</v>
      </c>
      <c r="B192" s="109">
        <v>0.77218934911242598</v>
      </c>
      <c r="C192" s="109">
        <v>0.66384563303994604</v>
      </c>
      <c r="D192" s="109">
        <v>0.71120028857426298</v>
      </c>
    </row>
    <row r="193" spans="1:9" x14ac:dyDescent="0.2">
      <c r="A193" s="4" t="s">
        <v>200</v>
      </c>
      <c r="B193" s="109">
        <v>0.74920127795527203</v>
      </c>
      <c r="C193" s="109">
        <v>0.64081107177341501</v>
      </c>
      <c r="D193" s="109">
        <v>0.70933874454100299</v>
      </c>
    </row>
    <row r="195" spans="1:9" x14ac:dyDescent="0.2">
      <c r="A195" s="4" t="s">
        <v>173</v>
      </c>
      <c r="B195" s="4" t="s">
        <v>174</v>
      </c>
      <c r="C195" s="4" t="s">
        <v>201</v>
      </c>
      <c r="D195" s="4" t="s">
        <v>202</v>
      </c>
      <c r="E195" s="4" t="s">
        <v>203</v>
      </c>
      <c r="F195" s="4" t="s">
        <v>204</v>
      </c>
      <c r="G195" s="183" t="s">
        <v>205</v>
      </c>
      <c r="H195" s="183"/>
      <c r="I195" s="183"/>
    </row>
    <row r="196" spans="1:9" x14ac:dyDescent="0.2">
      <c r="A196" s="4" t="s">
        <v>176</v>
      </c>
      <c r="B196" s="95" t="s">
        <v>206</v>
      </c>
      <c r="C196" s="95">
        <v>322</v>
      </c>
      <c r="D196" s="95">
        <v>332</v>
      </c>
      <c r="E196" s="95">
        <v>347</v>
      </c>
      <c r="F196" s="95">
        <v>343</v>
      </c>
      <c r="G196" s="95">
        <v>288</v>
      </c>
      <c r="H196" s="95">
        <v>959</v>
      </c>
      <c r="I196" s="95">
        <v>8403</v>
      </c>
    </row>
    <row r="197" spans="1:9" x14ac:dyDescent="0.2">
      <c r="A197" s="4" t="s">
        <v>176</v>
      </c>
      <c r="B197" s="95" t="s">
        <v>207</v>
      </c>
      <c r="C197" s="95">
        <v>491</v>
      </c>
      <c r="D197" s="95">
        <v>502</v>
      </c>
      <c r="E197" s="95">
        <v>514</v>
      </c>
      <c r="F197" s="95">
        <v>462</v>
      </c>
      <c r="G197" s="95">
        <v>404</v>
      </c>
      <c r="H197" s="95">
        <v>1664</v>
      </c>
      <c r="I197" s="95">
        <v>12502</v>
      </c>
    </row>
    <row r="198" spans="1:9" x14ac:dyDescent="0.2">
      <c r="A198" s="4" t="s">
        <v>176</v>
      </c>
      <c r="B198" s="95" t="s">
        <v>208</v>
      </c>
      <c r="C198" s="105">
        <v>0.65580448065173103</v>
      </c>
      <c r="D198" s="105">
        <v>0.66135458167330696</v>
      </c>
      <c r="E198" s="105">
        <v>0.67509727626459204</v>
      </c>
      <c r="F198" s="105">
        <v>0.74242424242424199</v>
      </c>
      <c r="G198" s="105">
        <v>0.71287128712871295</v>
      </c>
      <c r="H198" s="105">
        <v>0.57632211538461542</v>
      </c>
      <c r="I198" s="105">
        <v>0.67213245880659089</v>
      </c>
    </row>
    <row r="199" spans="1:9" x14ac:dyDescent="0.2">
      <c r="A199" s="4" t="s">
        <v>180</v>
      </c>
      <c r="B199" s="95" t="s">
        <v>206</v>
      </c>
      <c r="C199" s="95">
        <v>205</v>
      </c>
      <c r="D199" s="95">
        <v>171</v>
      </c>
      <c r="E199" s="95">
        <v>182</v>
      </c>
      <c r="F199" s="95">
        <v>179</v>
      </c>
      <c r="G199" s="95">
        <v>181</v>
      </c>
      <c r="H199" s="95">
        <v>876</v>
      </c>
      <c r="I199" s="95">
        <v>6270</v>
      </c>
    </row>
    <row r="200" spans="1:9" x14ac:dyDescent="0.2">
      <c r="A200" s="4" t="s">
        <v>180</v>
      </c>
      <c r="B200" s="95" t="s">
        <v>207</v>
      </c>
      <c r="C200" s="95">
        <v>231</v>
      </c>
      <c r="D200" s="95">
        <v>205</v>
      </c>
      <c r="E200" s="95">
        <v>202</v>
      </c>
      <c r="F200" s="95">
        <v>214</v>
      </c>
      <c r="G200" s="95">
        <v>222</v>
      </c>
      <c r="H200" s="95">
        <v>1131</v>
      </c>
      <c r="I200" s="95">
        <v>8163</v>
      </c>
    </row>
    <row r="201" spans="1:9" x14ac:dyDescent="0.2">
      <c r="A201" s="4" t="s">
        <v>180</v>
      </c>
      <c r="B201" s="95" t="s">
        <v>208</v>
      </c>
      <c r="C201" s="105">
        <v>0.88744588744588804</v>
      </c>
      <c r="D201" s="105">
        <v>0.83414634146341504</v>
      </c>
      <c r="E201" s="105">
        <v>0.90099009900990101</v>
      </c>
      <c r="F201" s="105">
        <v>0.83644859813084105</v>
      </c>
      <c r="G201" s="105">
        <v>0.81531531531531498</v>
      </c>
      <c r="H201" s="105">
        <v>0.77453580901856767</v>
      </c>
      <c r="I201" s="105">
        <v>0.76809996324880558</v>
      </c>
    </row>
    <row r="202" spans="1:9" x14ac:dyDescent="0.2">
      <c r="A202" s="4" t="s">
        <v>181</v>
      </c>
      <c r="B202" s="95" t="s">
        <v>206</v>
      </c>
      <c r="C202" s="95" t="s">
        <v>86</v>
      </c>
      <c r="D202" s="95" t="s">
        <v>86</v>
      </c>
      <c r="E202" s="95" t="s">
        <v>86</v>
      </c>
      <c r="F202" s="95" t="s">
        <v>86</v>
      </c>
      <c r="G202" s="95" t="s">
        <v>86</v>
      </c>
      <c r="H202" s="95" t="s">
        <v>86</v>
      </c>
      <c r="I202" s="95" t="s">
        <v>86</v>
      </c>
    </row>
    <row r="203" spans="1:9" x14ac:dyDescent="0.2">
      <c r="A203" s="4" t="s">
        <v>181</v>
      </c>
      <c r="B203" s="95" t="s">
        <v>207</v>
      </c>
      <c r="C203" s="95" t="s">
        <v>86</v>
      </c>
      <c r="D203" s="95" t="s">
        <v>86</v>
      </c>
      <c r="E203" s="95" t="s">
        <v>86</v>
      </c>
      <c r="F203" s="95" t="s">
        <v>86</v>
      </c>
      <c r="G203" s="95" t="s">
        <v>86</v>
      </c>
      <c r="H203" s="95" t="s">
        <v>86</v>
      </c>
      <c r="I203" s="95" t="s">
        <v>86</v>
      </c>
    </row>
    <row r="204" spans="1:9" x14ac:dyDescent="0.2">
      <c r="A204" s="4" t="s">
        <v>181</v>
      </c>
      <c r="B204" s="95" t="s">
        <v>208</v>
      </c>
      <c r="C204" s="105" t="s">
        <v>86</v>
      </c>
      <c r="D204" s="105" t="s">
        <v>86</v>
      </c>
      <c r="E204" s="105" t="s">
        <v>86</v>
      </c>
      <c r="F204" s="105" t="s">
        <v>86</v>
      </c>
      <c r="G204" s="105" t="s">
        <v>86</v>
      </c>
      <c r="H204" s="105" t="s">
        <v>86</v>
      </c>
      <c r="I204" s="105" t="s">
        <v>86</v>
      </c>
    </row>
    <row r="208" spans="1:9" x14ac:dyDescent="0.2">
      <c r="A208" s="76" t="s">
        <v>209</v>
      </c>
    </row>
    <row r="209" spans="1:8" x14ac:dyDescent="0.2">
      <c r="A209" s="4" t="s">
        <v>91</v>
      </c>
      <c r="B209" s="4" t="s">
        <v>56</v>
      </c>
      <c r="C209" s="4" t="s">
        <v>57</v>
      </c>
      <c r="D209" s="4" t="s">
        <v>58</v>
      </c>
    </row>
    <row r="210" spans="1:8" x14ac:dyDescent="0.2">
      <c r="A210" s="4" t="s">
        <v>184</v>
      </c>
      <c r="B210" s="105">
        <v>0.67942583732057404</v>
      </c>
      <c r="C210" s="105">
        <v>0.73388931008339697</v>
      </c>
      <c r="D210" s="105">
        <v>0.74309786130913802</v>
      </c>
    </row>
    <row r="211" spans="1:8" x14ac:dyDescent="0.2">
      <c r="A211" s="4" t="s">
        <v>185</v>
      </c>
      <c r="B211" s="105">
        <v>0.6875</v>
      </c>
      <c r="C211" s="105">
        <v>0.74486803519061595</v>
      </c>
      <c r="D211" s="105">
        <v>0.75451844515969302</v>
      </c>
    </row>
    <row r="212" spans="1:8" x14ac:dyDescent="0.2">
      <c r="A212" s="4" t="s">
        <v>186</v>
      </c>
      <c r="B212" s="105">
        <v>0.69162995594713705</v>
      </c>
      <c r="C212" s="105">
        <v>0.742694226657163</v>
      </c>
      <c r="D212" s="105">
        <v>0.754220040703939</v>
      </c>
    </row>
    <row r="213" spans="1:8" x14ac:dyDescent="0.2">
      <c r="A213" s="4" t="s">
        <v>187</v>
      </c>
      <c r="B213" s="105">
        <v>0.78475336322870004</v>
      </c>
      <c r="C213" s="105">
        <v>0.76233495482974301</v>
      </c>
      <c r="D213" s="105">
        <v>0.76744186046511598</v>
      </c>
    </row>
    <row r="214" spans="1:8" x14ac:dyDescent="0.2">
      <c r="A214" s="4" t="s">
        <v>200</v>
      </c>
      <c r="B214" s="105">
        <v>0.734513274336283</v>
      </c>
      <c r="C214" s="105">
        <v>0.78244028405422905</v>
      </c>
      <c r="D214" s="105">
        <v>0.77826925258024304</v>
      </c>
    </row>
    <row r="216" spans="1:8" x14ac:dyDescent="0.2">
      <c r="B216" s="4" t="s">
        <v>201</v>
      </c>
      <c r="C216" s="4" t="s">
        <v>202</v>
      </c>
      <c r="D216" s="4" t="s">
        <v>203</v>
      </c>
      <c r="E216" s="4" t="s">
        <v>204</v>
      </c>
      <c r="F216" s="183" t="s">
        <v>205</v>
      </c>
      <c r="G216" s="183"/>
      <c r="H216" s="183"/>
    </row>
    <row r="217" spans="1:8" x14ac:dyDescent="0.2">
      <c r="A217" s="4" t="s">
        <v>210</v>
      </c>
      <c r="B217" s="4" t="s">
        <v>193</v>
      </c>
      <c r="C217" s="4" t="s">
        <v>193</v>
      </c>
      <c r="D217" s="4" t="s">
        <v>193</v>
      </c>
      <c r="E217" s="4" t="s">
        <v>193</v>
      </c>
      <c r="F217" s="4" t="s">
        <v>193</v>
      </c>
      <c r="G217" s="4" t="s">
        <v>194</v>
      </c>
      <c r="H217" s="4" t="s">
        <v>195</v>
      </c>
    </row>
    <row r="218" spans="1:8" x14ac:dyDescent="0.2">
      <c r="A218" s="4" t="s">
        <v>211</v>
      </c>
      <c r="B218" s="105">
        <v>0.69117647058823495</v>
      </c>
      <c r="C218" s="105">
        <v>0.67142857142857104</v>
      </c>
      <c r="D218" s="105">
        <v>0.71532846715328502</v>
      </c>
      <c r="E218" s="105">
        <v>0.775193798449613</v>
      </c>
      <c r="F218" s="105">
        <v>0.76033057851239705</v>
      </c>
      <c r="G218" s="105">
        <v>0.77603423680456496</v>
      </c>
      <c r="H218" s="105">
        <v>0.76600000000000001</v>
      </c>
    </row>
    <row r="219" spans="1:8" x14ac:dyDescent="0.2">
      <c r="A219" s="4" t="s">
        <v>212</v>
      </c>
      <c r="B219" s="105">
        <v>0.65753424657534199</v>
      </c>
      <c r="C219" s="105">
        <v>0.71428571428571397</v>
      </c>
      <c r="D219" s="105">
        <v>0.655555555555556</v>
      </c>
      <c r="E219" s="105">
        <v>0.79787234042553201</v>
      </c>
      <c r="F219" s="105">
        <v>0.70476190476190503</v>
      </c>
      <c r="G219" s="105">
        <v>0.79160419790104997</v>
      </c>
      <c r="H219" s="105">
        <v>0.78100000000000003</v>
      </c>
    </row>
    <row r="220" spans="1:8" x14ac:dyDescent="0.2">
      <c r="A220" s="4" t="s">
        <v>213</v>
      </c>
      <c r="B220" s="105" t="s">
        <v>86</v>
      </c>
      <c r="C220" s="105" t="s">
        <v>86</v>
      </c>
      <c r="D220" s="105" t="s">
        <v>86</v>
      </c>
      <c r="E220" s="105" t="s">
        <v>86</v>
      </c>
      <c r="F220" s="105" t="s">
        <v>86</v>
      </c>
      <c r="G220" s="105" t="s">
        <v>86</v>
      </c>
      <c r="H220" s="105" t="s">
        <v>86</v>
      </c>
    </row>
    <row r="224" spans="1:8" x14ac:dyDescent="0.2">
      <c r="A224" s="76" t="s">
        <v>214</v>
      </c>
    </row>
    <row r="225" spans="1:8" x14ac:dyDescent="0.2">
      <c r="A225" s="4" t="s">
        <v>150</v>
      </c>
      <c r="B225" s="4" t="s">
        <v>56</v>
      </c>
      <c r="C225" s="4" t="s">
        <v>57</v>
      </c>
      <c r="D225" s="4" t="s">
        <v>58</v>
      </c>
    </row>
    <row r="226" spans="1:8" x14ac:dyDescent="0.2">
      <c r="A226" s="4" t="s">
        <v>185</v>
      </c>
      <c r="B226" s="109">
        <v>0.54589371980676304</v>
      </c>
      <c r="C226" s="109">
        <v>0.49190938511326898</v>
      </c>
      <c r="D226" s="109">
        <v>0.46522849843883102</v>
      </c>
    </row>
    <row r="227" spans="1:8" x14ac:dyDescent="0.2">
      <c r="A227" s="4" t="s">
        <v>186</v>
      </c>
      <c r="B227" s="109">
        <v>0.466019417475728</v>
      </c>
      <c r="C227" s="109">
        <v>0.44655344655344698</v>
      </c>
      <c r="D227" s="109">
        <v>0.48189121559331</v>
      </c>
    </row>
    <row r="228" spans="1:8" x14ac:dyDescent="0.2">
      <c r="A228" s="4" t="s">
        <v>187</v>
      </c>
      <c r="B228" s="109">
        <v>0.460829493087558</v>
      </c>
      <c r="C228" s="109">
        <v>0.44211576846307399</v>
      </c>
      <c r="D228" s="109">
        <v>0.47170756134201303</v>
      </c>
    </row>
    <row r="229" spans="1:8" x14ac:dyDescent="0.2">
      <c r="A229" s="4" t="s">
        <v>200</v>
      </c>
      <c r="B229" s="109">
        <v>0.41517857142857101</v>
      </c>
      <c r="C229" s="109">
        <v>0.42408376963350802</v>
      </c>
      <c r="D229" s="109">
        <v>0.476545585758961</v>
      </c>
    </row>
    <row r="230" spans="1:8" x14ac:dyDescent="0.2">
      <c r="A230" s="4" t="s">
        <v>215</v>
      </c>
      <c r="B230" s="109">
        <v>0.527586206896552</v>
      </c>
      <c r="C230" s="109">
        <v>0.47857720291026701</v>
      </c>
      <c r="D230" s="109">
        <v>0.47356321839080501</v>
      </c>
    </row>
    <row r="232" spans="1:8" x14ac:dyDescent="0.2">
      <c r="B232" s="4" t="s">
        <v>216</v>
      </c>
      <c r="C232" s="4" t="s">
        <v>217</v>
      </c>
      <c r="D232" s="4" t="s">
        <v>218</v>
      </c>
      <c r="E232" s="4" t="s">
        <v>219</v>
      </c>
      <c r="F232" s="4" t="s">
        <v>220</v>
      </c>
      <c r="G232" s="4" t="s">
        <v>221</v>
      </c>
      <c r="H232" s="4" t="s">
        <v>222</v>
      </c>
    </row>
    <row r="233" spans="1:8" x14ac:dyDescent="0.2">
      <c r="A233" s="4" t="s">
        <v>153</v>
      </c>
      <c r="B233" s="4" t="s">
        <v>193</v>
      </c>
      <c r="C233" s="4" t="s">
        <v>193</v>
      </c>
      <c r="D233" s="4" t="s">
        <v>193</v>
      </c>
      <c r="E233" s="4" t="s">
        <v>193</v>
      </c>
      <c r="F233" s="4" t="s">
        <v>193</v>
      </c>
      <c r="G233" s="4" t="s">
        <v>194</v>
      </c>
      <c r="H233" s="4" t="s">
        <v>195</v>
      </c>
    </row>
    <row r="234" spans="1:8" x14ac:dyDescent="0.2">
      <c r="A234" s="4" t="s">
        <v>223</v>
      </c>
      <c r="B234" s="95">
        <v>113</v>
      </c>
      <c r="C234" s="95">
        <v>96</v>
      </c>
      <c r="D234" s="95">
        <v>100</v>
      </c>
      <c r="E234" s="95">
        <v>93</v>
      </c>
      <c r="F234" s="95">
        <v>153</v>
      </c>
      <c r="G234" s="95">
        <v>592</v>
      </c>
      <c r="H234" s="95">
        <v>4120</v>
      </c>
    </row>
    <row r="235" spans="1:8" x14ac:dyDescent="0.2">
      <c r="A235" s="4" t="s">
        <v>224</v>
      </c>
      <c r="B235" s="95">
        <v>207</v>
      </c>
      <c r="C235" s="95">
        <v>206</v>
      </c>
      <c r="D235" s="95">
        <v>217</v>
      </c>
      <c r="E235" s="95">
        <v>224</v>
      </c>
      <c r="F235" s="95">
        <v>290</v>
      </c>
      <c r="G235" s="95">
        <v>1237</v>
      </c>
      <c r="H235" s="95">
        <v>8700</v>
      </c>
    </row>
    <row r="236" spans="1:8" x14ac:dyDescent="0.2">
      <c r="A236" s="4" t="s">
        <v>225</v>
      </c>
      <c r="B236" s="105">
        <v>0.54589371980676304</v>
      </c>
      <c r="C236" s="105">
        <v>0.466019417475728</v>
      </c>
      <c r="D236" s="105">
        <v>0.460829493087558</v>
      </c>
      <c r="E236" s="105">
        <v>0.41517857142857101</v>
      </c>
      <c r="F236" s="105">
        <v>0.527586206896552</v>
      </c>
      <c r="G236" s="105">
        <v>0.47857720291026701</v>
      </c>
      <c r="H236" s="105">
        <v>0.47356321839080501</v>
      </c>
    </row>
    <row r="240" spans="1:8" x14ac:dyDescent="0.2">
      <c r="A240" s="76" t="s">
        <v>226</v>
      </c>
    </row>
    <row r="241" spans="1:9" x14ac:dyDescent="0.2">
      <c r="A241" s="4" t="s">
        <v>91</v>
      </c>
      <c r="B241" s="4" t="s">
        <v>56</v>
      </c>
      <c r="C241" s="4" t="s">
        <v>57</v>
      </c>
      <c r="D241" s="4" t="s">
        <v>58</v>
      </c>
    </row>
    <row r="242" spans="1:9" x14ac:dyDescent="0.2">
      <c r="A242" s="4" t="s">
        <v>185</v>
      </c>
      <c r="B242" s="105">
        <v>0.39678284182305601</v>
      </c>
      <c r="C242" s="105">
        <v>0.44219001610305958</v>
      </c>
      <c r="D242" s="105">
        <v>0.47109622841029303</v>
      </c>
    </row>
    <row r="243" spans="1:9" x14ac:dyDescent="0.2">
      <c r="A243" s="4" t="s">
        <v>186</v>
      </c>
      <c r="B243" s="105">
        <v>0.39192708333333298</v>
      </c>
      <c r="C243" s="105">
        <v>0.43763884481117105</v>
      </c>
      <c r="D243" s="105">
        <v>0.48216243569199602</v>
      </c>
    </row>
    <row r="244" spans="1:9" x14ac:dyDescent="0.2">
      <c r="A244" s="4" t="s">
        <v>187</v>
      </c>
      <c r="B244" s="105">
        <v>0.39470013947001398</v>
      </c>
      <c r="C244" s="105">
        <v>0.43855271366188397</v>
      </c>
      <c r="D244" s="105">
        <v>0.48566738224523298</v>
      </c>
    </row>
    <row r="245" spans="1:9" x14ac:dyDescent="0.2">
      <c r="A245" s="4" t="s">
        <v>200</v>
      </c>
      <c r="B245" s="105">
        <v>0.37333333333333302</v>
      </c>
      <c r="C245" s="105">
        <v>0.46436027438115118</v>
      </c>
      <c r="D245" s="105">
        <v>0.48624532258727698</v>
      </c>
    </row>
    <row r="246" spans="1:9" x14ac:dyDescent="0.2">
      <c r="A246" s="4" t="s">
        <v>215</v>
      </c>
      <c r="B246" s="105">
        <v>0.437037037037037</v>
      </c>
      <c r="C246" s="105">
        <v>0.48290094339622641</v>
      </c>
      <c r="D246" s="105">
        <v>0.490810853446916</v>
      </c>
    </row>
    <row r="248" spans="1:9" x14ac:dyDescent="0.2">
      <c r="A248" s="4" t="s">
        <v>173</v>
      </c>
      <c r="B248" s="4" t="s">
        <v>174</v>
      </c>
      <c r="C248" s="4" t="s">
        <v>216</v>
      </c>
      <c r="D248" s="4" t="s">
        <v>217</v>
      </c>
      <c r="E248" s="4" t="s">
        <v>218</v>
      </c>
      <c r="F248" s="4" t="s">
        <v>219</v>
      </c>
      <c r="G248" s="4" t="s">
        <v>220</v>
      </c>
      <c r="H248" s="4" t="s">
        <v>221</v>
      </c>
      <c r="I248" s="4" t="s">
        <v>222</v>
      </c>
    </row>
    <row r="249" spans="1:9" x14ac:dyDescent="0.2">
      <c r="A249" s="4" t="s">
        <v>176</v>
      </c>
      <c r="B249" s="95" t="s">
        <v>206</v>
      </c>
      <c r="C249" s="110">
        <v>184</v>
      </c>
      <c r="D249" s="110">
        <v>211</v>
      </c>
      <c r="E249" s="110">
        <v>175</v>
      </c>
      <c r="F249" s="110">
        <v>155</v>
      </c>
      <c r="G249" s="110">
        <v>190</v>
      </c>
      <c r="H249" s="110">
        <v>725</v>
      </c>
      <c r="I249" s="110">
        <v>5781</v>
      </c>
    </row>
    <row r="250" spans="1:9" x14ac:dyDescent="0.2">
      <c r="A250" s="4" t="s">
        <v>176</v>
      </c>
      <c r="B250" s="95" t="s">
        <v>207</v>
      </c>
      <c r="C250" s="110">
        <v>539</v>
      </c>
      <c r="D250" s="110">
        <v>562</v>
      </c>
      <c r="E250" s="110">
        <v>500</v>
      </c>
      <c r="F250" s="110">
        <v>451</v>
      </c>
      <c r="G250" s="110">
        <v>520</v>
      </c>
      <c r="H250" s="110">
        <v>1837</v>
      </c>
      <c r="I250" s="110">
        <v>14316</v>
      </c>
    </row>
    <row r="251" spans="1:9" x14ac:dyDescent="0.2">
      <c r="A251" s="4" t="s">
        <v>176</v>
      </c>
      <c r="B251" s="95" t="s">
        <v>208</v>
      </c>
      <c r="C251" s="111">
        <v>0.34137291280148402</v>
      </c>
      <c r="D251" s="111">
        <v>0.37544483985765098</v>
      </c>
      <c r="E251" s="111">
        <v>0.35</v>
      </c>
      <c r="F251" s="111">
        <v>0.34368070953436802</v>
      </c>
      <c r="G251" s="111">
        <v>0.36538461538461497</v>
      </c>
      <c r="H251" s="111">
        <v>0.39466521502449647</v>
      </c>
      <c r="I251" s="111">
        <v>0.40379999999999999</v>
      </c>
    </row>
    <row r="252" spans="1:9" x14ac:dyDescent="0.2">
      <c r="A252" s="4" t="s">
        <v>180</v>
      </c>
      <c r="B252" s="95" t="s">
        <v>206</v>
      </c>
      <c r="C252" s="110">
        <v>112</v>
      </c>
      <c r="D252" s="110">
        <v>90</v>
      </c>
      <c r="E252" s="110">
        <v>108</v>
      </c>
      <c r="F252" s="110">
        <v>97</v>
      </c>
      <c r="G252" s="110">
        <v>164</v>
      </c>
      <c r="H252" s="110">
        <v>751</v>
      </c>
      <c r="I252" s="110">
        <v>5435</v>
      </c>
    </row>
    <row r="253" spans="1:9" x14ac:dyDescent="0.2">
      <c r="A253" s="4" t="s">
        <v>180</v>
      </c>
      <c r="B253" s="95" t="s">
        <v>207</v>
      </c>
      <c r="C253" s="110">
        <v>207</v>
      </c>
      <c r="D253" s="110">
        <v>206</v>
      </c>
      <c r="E253" s="110">
        <v>217</v>
      </c>
      <c r="F253" s="110">
        <v>224</v>
      </c>
      <c r="G253" s="110">
        <v>290</v>
      </c>
      <c r="H253" s="110">
        <v>1237</v>
      </c>
      <c r="I253" s="110">
        <v>8700</v>
      </c>
    </row>
    <row r="254" spans="1:9" x14ac:dyDescent="0.2">
      <c r="A254" s="4" t="s">
        <v>180</v>
      </c>
      <c r="B254" s="95" t="s">
        <v>208</v>
      </c>
      <c r="C254" s="111">
        <v>0.541062801932367</v>
      </c>
      <c r="D254" s="111">
        <v>0.43689320388349501</v>
      </c>
      <c r="E254" s="111">
        <v>0.497695852534562</v>
      </c>
      <c r="F254" s="111">
        <v>0.43303571428571402</v>
      </c>
      <c r="G254" s="111">
        <v>0.56551724137931003</v>
      </c>
      <c r="H254" s="111">
        <v>0.60711398544866613</v>
      </c>
      <c r="I254" s="111">
        <v>0.62470000000000003</v>
      </c>
    </row>
    <row r="255" spans="1:9" x14ac:dyDescent="0.2">
      <c r="A255" s="4" t="s">
        <v>181</v>
      </c>
      <c r="B255" s="95" t="s">
        <v>206</v>
      </c>
      <c r="C255" s="110" t="s">
        <v>86</v>
      </c>
      <c r="D255" s="110" t="s">
        <v>86</v>
      </c>
      <c r="E255" s="110" t="s">
        <v>86</v>
      </c>
      <c r="F255" s="110" t="s">
        <v>86</v>
      </c>
      <c r="G255" s="110" t="s">
        <v>86</v>
      </c>
      <c r="H255" s="110" t="s">
        <v>86</v>
      </c>
      <c r="I255" s="110" t="s">
        <v>86</v>
      </c>
    </row>
    <row r="256" spans="1:9" x14ac:dyDescent="0.2">
      <c r="A256" s="4" t="s">
        <v>181</v>
      </c>
      <c r="B256" s="95" t="s">
        <v>207</v>
      </c>
      <c r="C256" s="110" t="s">
        <v>86</v>
      </c>
      <c r="D256" s="110" t="s">
        <v>86</v>
      </c>
      <c r="E256" s="110" t="s">
        <v>86</v>
      </c>
      <c r="F256" s="110" t="s">
        <v>86</v>
      </c>
      <c r="G256" s="110" t="s">
        <v>86</v>
      </c>
      <c r="H256" s="110" t="s">
        <v>86</v>
      </c>
      <c r="I256" s="110" t="s">
        <v>86</v>
      </c>
    </row>
    <row r="257" spans="1:9" x14ac:dyDescent="0.2">
      <c r="A257" s="4" t="s">
        <v>181</v>
      </c>
      <c r="B257" s="95" t="s">
        <v>208</v>
      </c>
      <c r="C257" s="111" t="s">
        <v>86</v>
      </c>
      <c r="D257" s="111" t="s">
        <v>86</v>
      </c>
      <c r="E257" s="111" t="s">
        <v>86</v>
      </c>
      <c r="F257" s="111" t="s">
        <v>86</v>
      </c>
      <c r="G257" s="111" t="s">
        <v>86</v>
      </c>
      <c r="H257" s="111" t="s">
        <v>86</v>
      </c>
      <c r="I257" s="111" t="s">
        <v>86</v>
      </c>
    </row>
    <row r="261" spans="1:9" x14ac:dyDescent="0.2">
      <c r="A261" s="76" t="s">
        <v>227</v>
      </c>
    </row>
    <row r="262" spans="1:9" x14ac:dyDescent="0.2">
      <c r="A262" s="4" t="s">
        <v>91</v>
      </c>
      <c r="B262" s="4" t="s">
        <v>56</v>
      </c>
      <c r="C262" s="4" t="s">
        <v>228</v>
      </c>
      <c r="D262" s="4" t="s">
        <v>229</v>
      </c>
    </row>
    <row r="263" spans="1:9" x14ac:dyDescent="0.2">
      <c r="A263" s="4" t="s">
        <v>184</v>
      </c>
      <c r="B263" s="112">
        <v>26.2761904761905</v>
      </c>
      <c r="C263" s="112">
        <v>12.401020408163257</v>
      </c>
      <c r="D263" s="112">
        <v>73.3125</v>
      </c>
    </row>
    <row r="264" spans="1:9" x14ac:dyDescent="0.2">
      <c r="A264" s="4" t="s">
        <v>185</v>
      </c>
      <c r="B264" s="112">
        <v>43.515873015872998</v>
      </c>
      <c r="C264" s="112">
        <v>16.102681072429</v>
      </c>
      <c r="D264" s="112">
        <v>77.15625</v>
      </c>
    </row>
    <row r="265" spans="1:9" x14ac:dyDescent="0.2">
      <c r="A265" s="4" t="s">
        <v>186</v>
      </c>
      <c r="B265" s="112">
        <v>35.757936507936499</v>
      </c>
      <c r="C265" s="112">
        <v>16.691795506081284</v>
      </c>
      <c r="D265" s="112">
        <v>86.90625</v>
      </c>
    </row>
    <row r="266" spans="1:9" x14ac:dyDescent="0.2">
      <c r="A266" s="4" t="s">
        <v>187</v>
      </c>
      <c r="B266" s="112">
        <v>45.087301587301603</v>
      </c>
      <c r="C266" s="112">
        <v>19.124484642341859</v>
      </c>
      <c r="D266" s="112">
        <v>96.84375</v>
      </c>
    </row>
    <row r="267" spans="1:9" x14ac:dyDescent="0.2">
      <c r="A267" s="4" t="s">
        <v>200</v>
      </c>
      <c r="B267" s="112">
        <v>43.751190476190501</v>
      </c>
      <c r="C267" s="112">
        <v>20.542645846217287</v>
      </c>
      <c r="D267" s="112">
        <v>96.84375</v>
      </c>
    </row>
    <row r="271" spans="1:9" x14ac:dyDescent="0.2">
      <c r="A271" s="76" t="s">
        <v>230</v>
      </c>
    </row>
    <row r="272" spans="1:9" x14ac:dyDescent="0.2">
      <c r="A272" s="4" t="s">
        <v>91</v>
      </c>
      <c r="B272" s="4" t="s">
        <v>56</v>
      </c>
      <c r="C272" s="4" t="s">
        <v>57</v>
      </c>
      <c r="D272" s="4" t="s">
        <v>58</v>
      </c>
    </row>
    <row r="273" spans="1:9" x14ac:dyDescent="0.2">
      <c r="A273" s="4" t="s">
        <v>184</v>
      </c>
      <c r="B273" s="105">
        <v>6.3970588235294112E-2</v>
      </c>
      <c r="C273" s="105">
        <v>5.8577785850513125E-2</v>
      </c>
      <c r="D273" s="105">
        <v>6.48329832175258E-2</v>
      </c>
    </row>
    <row r="274" spans="1:9" x14ac:dyDescent="0.2">
      <c r="A274" s="4" t="s">
        <v>185</v>
      </c>
      <c r="B274" s="109">
        <v>6.2453806356245381E-2</v>
      </c>
      <c r="C274" s="109">
        <v>5.9009293512586845E-2</v>
      </c>
      <c r="D274" s="109">
        <v>6.5219627610328151E-2</v>
      </c>
    </row>
    <row r="275" spans="1:9" x14ac:dyDescent="0.2">
      <c r="A275" s="4" t="s">
        <v>186</v>
      </c>
      <c r="B275" s="109">
        <v>5.9153874953201048E-2</v>
      </c>
      <c r="C275" s="109">
        <v>5.9351214208046392E-2</v>
      </c>
      <c r="D275" s="109">
        <v>6.6438309706301296E-2</v>
      </c>
    </row>
    <row r="276" spans="1:9" x14ac:dyDescent="0.2">
      <c r="A276" s="4" t="s">
        <v>187</v>
      </c>
      <c r="B276" s="109">
        <v>6.6059225512528477E-2</v>
      </c>
      <c r="C276" s="109">
        <v>5.900900900900901E-2</v>
      </c>
      <c r="D276" s="109">
        <v>7.0035244829649984E-2</v>
      </c>
    </row>
    <row r="277" spans="1:9" x14ac:dyDescent="0.2">
      <c r="A277" s="4" t="s">
        <v>200</v>
      </c>
      <c r="B277" s="109">
        <v>7.1255060728744934E-2</v>
      </c>
      <c r="C277" s="109">
        <v>6.1425728243169893E-2</v>
      </c>
      <c r="D277" s="109">
        <v>7.2179420575003594E-2</v>
      </c>
    </row>
    <row r="278" spans="1:9" x14ac:dyDescent="0.2">
      <c r="A278" s="4" t="s">
        <v>215</v>
      </c>
      <c r="B278" s="109">
        <v>8.8999999999999996E-2</v>
      </c>
      <c r="C278" s="109">
        <v>7.3999999999999996E-2</v>
      </c>
      <c r="D278" s="109">
        <v>0.08</v>
      </c>
    </row>
    <row r="280" spans="1:9" x14ac:dyDescent="0.2">
      <c r="C280" s="4">
        <v>2015</v>
      </c>
      <c r="D280" s="4">
        <v>2016</v>
      </c>
      <c r="E280" s="4">
        <v>2017</v>
      </c>
      <c r="F280" s="4">
        <v>2018</v>
      </c>
      <c r="G280" s="4">
        <v>2019</v>
      </c>
    </row>
    <row r="281" spans="1:9" x14ac:dyDescent="0.2">
      <c r="A281" s="4" t="s">
        <v>173</v>
      </c>
      <c r="B281" s="4" t="s">
        <v>174</v>
      </c>
      <c r="C281" s="4" t="s">
        <v>121</v>
      </c>
      <c r="D281" s="4" t="s">
        <v>121</v>
      </c>
      <c r="E281" s="4" t="s">
        <v>121</v>
      </c>
      <c r="F281" s="4" t="s">
        <v>121</v>
      </c>
      <c r="G281" s="4" t="s">
        <v>121</v>
      </c>
      <c r="H281" s="4" t="s">
        <v>175</v>
      </c>
      <c r="I281" s="4" t="s">
        <v>58</v>
      </c>
    </row>
    <row r="282" spans="1:9" x14ac:dyDescent="0.2">
      <c r="A282" s="4" t="s">
        <v>211</v>
      </c>
      <c r="B282" s="23" t="s">
        <v>231</v>
      </c>
      <c r="C282" s="95">
        <v>118</v>
      </c>
      <c r="D282" s="95">
        <v>113</v>
      </c>
      <c r="E282" s="95">
        <v>122</v>
      </c>
      <c r="F282" s="95">
        <v>113</v>
      </c>
      <c r="G282" s="95">
        <v>131</v>
      </c>
      <c r="H282" s="95">
        <v>318</v>
      </c>
      <c r="I282" s="95">
        <v>3268</v>
      </c>
    </row>
    <row r="283" spans="1:9" x14ac:dyDescent="0.2">
      <c r="A283" s="4" t="s">
        <v>211</v>
      </c>
      <c r="B283" s="23" t="s">
        <v>232</v>
      </c>
      <c r="C283" s="95">
        <v>2039</v>
      </c>
      <c r="D283" s="95">
        <v>2046</v>
      </c>
      <c r="E283" s="95">
        <v>1976</v>
      </c>
      <c r="F283" s="95">
        <v>1803</v>
      </c>
      <c r="G283" s="95">
        <v>1797</v>
      </c>
      <c r="H283" s="95">
        <v>5826</v>
      </c>
      <c r="I283" s="95">
        <v>47458</v>
      </c>
    </row>
    <row r="284" spans="1:9" x14ac:dyDescent="0.2">
      <c r="A284" s="4" t="s">
        <v>211</v>
      </c>
      <c r="B284" s="23" t="s">
        <v>233</v>
      </c>
      <c r="C284" s="109">
        <v>5.7871505640019617E-2</v>
      </c>
      <c r="D284" s="109">
        <v>5.52297165200391E-2</v>
      </c>
      <c r="E284" s="109">
        <v>6.1740890688259109E-2</v>
      </c>
      <c r="F284" s="109">
        <v>6.2673322240709928E-2</v>
      </c>
      <c r="G284" s="109">
        <v>7.2899276572064506E-2</v>
      </c>
      <c r="H284" s="109">
        <v>5.4582904222451101E-2</v>
      </c>
      <c r="I284" s="109">
        <v>6.8860887521597997E-2</v>
      </c>
    </row>
    <row r="285" spans="1:9" x14ac:dyDescent="0.2">
      <c r="A285" s="4" t="s">
        <v>213</v>
      </c>
      <c r="B285" s="23" t="s">
        <v>231</v>
      </c>
      <c r="C285" s="95">
        <v>51</v>
      </c>
      <c r="D285" s="95">
        <v>45</v>
      </c>
      <c r="E285" s="95">
        <v>52</v>
      </c>
      <c r="F285" s="95">
        <v>63</v>
      </c>
      <c r="G285" s="95">
        <v>83</v>
      </c>
      <c r="H285" s="95">
        <v>289</v>
      </c>
      <c r="I285" s="95">
        <v>2503</v>
      </c>
    </row>
    <row r="286" spans="1:9" x14ac:dyDescent="0.2">
      <c r="A286" s="4" t="s">
        <v>213</v>
      </c>
      <c r="B286" s="23" t="s">
        <v>232</v>
      </c>
      <c r="C286" s="95">
        <v>479</v>
      </c>
      <c r="D286" s="95">
        <v>452</v>
      </c>
      <c r="E286" s="95">
        <v>471</v>
      </c>
      <c r="F286" s="95">
        <v>482</v>
      </c>
      <c r="G286" s="95">
        <v>588</v>
      </c>
      <c r="H286" s="95">
        <v>2781</v>
      </c>
      <c r="I286" s="95">
        <v>21235</v>
      </c>
    </row>
    <row r="287" spans="1:9" x14ac:dyDescent="0.2">
      <c r="A287" s="4" t="s">
        <v>213</v>
      </c>
      <c r="B287" s="23" t="s">
        <v>233</v>
      </c>
      <c r="C287" s="109">
        <v>0.10647181628392484</v>
      </c>
      <c r="D287" s="109">
        <v>9.9557522123893807E-2</v>
      </c>
      <c r="E287" s="109">
        <v>0.11040339702760085</v>
      </c>
      <c r="F287" s="109">
        <v>0.13070539419087138</v>
      </c>
      <c r="G287" s="109">
        <v>0.141156462585034</v>
      </c>
      <c r="H287" s="109">
        <v>0.103919453434017</v>
      </c>
      <c r="I287" s="109">
        <v>0.117871438662585</v>
      </c>
    </row>
    <row r="288" spans="1:9" x14ac:dyDescent="0.2">
      <c r="A288" s="4" t="s">
        <v>212</v>
      </c>
      <c r="B288" s="23" t="s">
        <v>231</v>
      </c>
      <c r="C288" s="95" t="s">
        <v>86</v>
      </c>
      <c r="D288" s="95" t="s">
        <v>86</v>
      </c>
      <c r="E288" s="95" t="s">
        <v>86</v>
      </c>
      <c r="F288" s="95" t="s">
        <v>86</v>
      </c>
      <c r="G288" s="95">
        <v>0</v>
      </c>
      <c r="H288" s="95">
        <v>167</v>
      </c>
      <c r="I288" s="95">
        <v>963</v>
      </c>
    </row>
    <row r="289" spans="1:9" x14ac:dyDescent="0.2">
      <c r="A289" s="4" t="s">
        <v>212</v>
      </c>
      <c r="B289" s="23" t="s">
        <v>232</v>
      </c>
      <c r="C289" s="95">
        <v>19</v>
      </c>
      <c r="D289" s="95">
        <v>15</v>
      </c>
      <c r="E289" s="95">
        <v>13</v>
      </c>
      <c r="F289" s="95">
        <v>9</v>
      </c>
      <c r="G289" s="95">
        <v>7</v>
      </c>
      <c r="H289" s="95">
        <v>1897</v>
      </c>
      <c r="I289" s="95">
        <v>15415</v>
      </c>
    </row>
    <row r="290" spans="1:9" x14ac:dyDescent="0.2">
      <c r="A290" s="4" t="s">
        <v>212</v>
      </c>
      <c r="B290" s="23" t="s">
        <v>233</v>
      </c>
      <c r="C290" s="109">
        <v>0</v>
      </c>
      <c r="D290" s="109">
        <v>0</v>
      </c>
      <c r="E290" s="109">
        <v>0</v>
      </c>
      <c r="F290" s="109">
        <v>0</v>
      </c>
      <c r="G290" s="109">
        <v>0</v>
      </c>
      <c r="H290" s="109">
        <v>8.8033737480231897E-2</v>
      </c>
      <c r="I290" s="109">
        <v>6.2471618553357103E-2</v>
      </c>
    </row>
    <row r="294" spans="1:9" x14ac:dyDescent="0.2">
      <c r="A294" s="76" t="s">
        <v>234</v>
      </c>
    </row>
    <row r="295" spans="1:9" x14ac:dyDescent="0.2">
      <c r="A295" s="4" t="s">
        <v>91</v>
      </c>
      <c r="B295" s="4" t="s">
        <v>56</v>
      </c>
      <c r="C295" s="4" t="s">
        <v>57</v>
      </c>
      <c r="D295" s="4" t="s">
        <v>58</v>
      </c>
    </row>
    <row r="296" spans="1:9" x14ac:dyDescent="0.2">
      <c r="A296" s="4">
        <v>2015</v>
      </c>
      <c r="B296" s="109">
        <v>5.5130168453292501E-2</v>
      </c>
      <c r="C296" s="109">
        <v>3.5126722987994699E-2</v>
      </c>
      <c r="D296" s="109">
        <v>9.5472616151427103E-2</v>
      </c>
    </row>
    <row r="297" spans="1:9" x14ac:dyDescent="0.2">
      <c r="A297" s="4">
        <v>2016</v>
      </c>
      <c r="B297" s="109">
        <v>4.96688741721854E-2</v>
      </c>
      <c r="C297" s="109">
        <v>3.8749449581682097E-2</v>
      </c>
      <c r="D297" s="109">
        <v>0.10617626648160999</v>
      </c>
    </row>
    <row r="298" spans="1:9" x14ac:dyDescent="0.2">
      <c r="A298" s="4">
        <v>2017</v>
      </c>
      <c r="B298" s="109">
        <v>5.60747663551402E-2</v>
      </c>
      <c r="C298" s="109">
        <v>4.4522042776080302E-2</v>
      </c>
      <c r="D298" s="109">
        <v>0.118158171453871</v>
      </c>
    </row>
    <row r="299" spans="1:9" x14ac:dyDescent="0.2">
      <c r="A299" s="4">
        <v>2018</v>
      </c>
      <c r="B299" s="109">
        <v>5.7949479940564597E-2</v>
      </c>
      <c r="C299" s="109">
        <v>6.47993311036789E-2</v>
      </c>
      <c r="D299" s="109">
        <v>0.133851421118417</v>
      </c>
    </row>
    <row r="300" spans="1:9" x14ac:dyDescent="0.2">
      <c r="A300" s="4">
        <v>2019</v>
      </c>
      <c r="B300" s="109">
        <v>6.8071312803889797E-2</v>
      </c>
      <c r="C300" s="109">
        <v>6.5531914893616997E-2</v>
      </c>
      <c r="D300" s="109">
        <v>0.13269522464563999</v>
      </c>
    </row>
    <row r="302" spans="1:9" x14ac:dyDescent="0.2">
      <c r="C302" s="4">
        <v>2015</v>
      </c>
      <c r="D302" s="4">
        <v>2016</v>
      </c>
      <c r="E302" s="4">
        <v>2017</v>
      </c>
      <c r="F302" s="4">
        <v>2018</v>
      </c>
      <c r="G302" s="4">
        <v>2019</v>
      </c>
    </row>
    <row r="303" spans="1:9" x14ac:dyDescent="0.2">
      <c r="A303" s="4" t="s">
        <v>173</v>
      </c>
      <c r="B303" s="4" t="s">
        <v>174</v>
      </c>
      <c r="C303" s="4" t="s">
        <v>121</v>
      </c>
      <c r="D303" s="4" t="s">
        <v>121</v>
      </c>
      <c r="E303" s="4" t="s">
        <v>121</v>
      </c>
      <c r="F303" s="4" t="s">
        <v>121</v>
      </c>
      <c r="G303" s="4" t="s">
        <v>121</v>
      </c>
      <c r="H303" s="4" t="s">
        <v>175</v>
      </c>
      <c r="I303" s="4" t="s">
        <v>58</v>
      </c>
    </row>
    <row r="304" spans="1:9" x14ac:dyDescent="0.2">
      <c r="A304" s="4" t="s">
        <v>211</v>
      </c>
      <c r="B304" s="23" t="s">
        <v>231</v>
      </c>
      <c r="C304" s="95">
        <v>22</v>
      </c>
      <c r="D304" s="95">
        <v>25</v>
      </c>
      <c r="E304" s="95">
        <v>17</v>
      </c>
      <c r="F304" s="95">
        <v>24</v>
      </c>
      <c r="G304" s="95">
        <v>25</v>
      </c>
      <c r="H304" s="95">
        <v>45</v>
      </c>
      <c r="I304" s="95">
        <v>1120</v>
      </c>
    </row>
    <row r="305" spans="1:9" x14ac:dyDescent="0.2">
      <c r="A305" s="4" t="s">
        <v>211</v>
      </c>
      <c r="B305" s="23" t="s">
        <v>232</v>
      </c>
      <c r="C305" s="95">
        <v>499</v>
      </c>
      <c r="D305" s="95">
        <v>416</v>
      </c>
      <c r="E305" s="95">
        <v>434</v>
      </c>
      <c r="F305" s="95">
        <v>471</v>
      </c>
      <c r="G305" s="95">
        <v>427</v>
      </c>
      <c r="H305" s="95">
        <v>1196</v>
      </c>
      <c r="I305" s="95">
        <v>10085</v>
      </c>
    </row>
    <row r="306" spans="1:9" x14ac:dyDescent="0.2">
      <c r="A306" s="4" t="s">
        <v>211</v>
      </c>
      <c r="B306" s="23" t="s">
        <v>233</v>
      </c>
      <c r="C306" s="109">
        <v>4.4088176352705399E-2</v>
      </c>
      <c r="D306" s="109">
        <v>6.0096153846153799E-2</v>
      </c>
      <c r="E306" s="109">
        <v>3.91705069124424E-2</v>
      </c>
      <c r="F306" s="109">
        <v>5.0955414012738898E-2</v>
      </c>
      <c r="G306" s="109">
        <v>5.8548009367681501E-2</v>
      </c>
      <c r="H306" s="109">
        <v>3.7625418060200672E-2</v>
      </c>
      <c r="I306" s="109">
        <v>0.11105602379771938</v>
      </c>
    </row>
    <row r="307" spans="1:9" x14ac:dyDescent="0.2">
      <c r="A307" s="4" t="s">
        <v>213</v>
      </c>
      <c r="B307" s="23" t="s">
        <v>231</v>
      </c>
      <c r="C307" s="95">
        <v>14</v>
      </c>
      <c r="D307" s="95">
        <v>5</v>
      </c>
      <c r="E307" s="95">
        <v>19</v>
      </c>
      <c r="F307" s="95">
        <v>15</v>
      </c>
      <c r="G307" s="95">
        <v>17</v>
      </c>
      <c r="H307" s="95">
        <v>99</v>
      </c>
      <c r="I307" s="95">
        <v>1123</v>
      </c>
    </row>
    <row r="308" spans="1:9" x14ac:dyDescent="0.2">
      <c r="A308" s="4" t="s">
        <v>213</v>
      </c>
      <c r="B308" s="23" t="s">
        <v>232</v>
      </c>
      <c r="C308" s="95">
        <v>151</v>
      </c>
      <c r="D308" s="95">
        <v>188</v>
      </c>
      <c r="E308" s="95">
        <v>208</v>
      </c>
      <c r="F308" s="95">
        <v>198</v>
      </c>
      <c r="G308" s="95">
        <v>189</v>
      </c>
      <c r="H308" s="95">
        <v>948</v>
      </c>
      <c r="I308" s="95">
        <v>6884</v>
      </c>
    </row>
    <row r="309" spans="1:9" x14ac:dyDescent="0.2">
      <c r="A309" s="4" t="s">
        <v>213</v>
      </c>
      <c r="B309" s="23" t="s">
        <v>233</v>
      </c>
      <c r="C309" s="109">
        <v>9.27152317880795E-2</v>
      </c>
      <c r="D309" s="109">
        <v>2.6595744680851099E-2</v>
      </c>
      <c r="E309" s="109">
        <v>9.1346153846153896E-2</v>
      </c>
      <c r="F309" s="109">
        <v>7.5757575757575801E-2</v>
      </c>
      <c r="G309" s="109">
        <v>8.99470899470899E-2</v>
      </c>
      <c r="H309" s="109">
        <v>0.10443037974683544</v>
      </c>
      <c r="I309" s="109">
        <v>0.16313190005810574</v>
      </c>
    </row>
    <row r="310" spans="1:9" x14ac:dyDescent="0.2">
      <c r="A310" s="4" t="s">
        <v>212</v>
      </c>
      <c r="B310" s="23" t="s">
        <v>231</v>
      </c>
      <c r="C310" s="95">
        <v>0</v>
      </c>
      <c r="D310" s="95">
        <v>0</v>
      </c>
      <c r="E310" s="95">
        <v>0</v>
      </c>
      <c r="F310" s="95">
        <v>0</v>
      </c>
      <c r="G310" s="95">
        <v>0</v>
      </c>
      <c r="H310" s="95">
        <v>10</v>
      </c>
      <c r="I310" s="95">
        <v>294</v>
      </c>
    </row>
    <row r="311" spans="1:9" x14ac:dyDescent="0.2">
      <c r="A311" s="4" t="s">
        <v>212</v>
      </c>
      <c r="B311" s="23" t="s">
        <v>232</v>
      </c>
      <c r="C311" s="95">
        <v>3</v>
      </c>
      <c r="D311" s="95">
        <v>0</v>
      </c>
      <c r="E311" s="95">
        <v>0</v>
      </c>
      <c r="F311" s="95">
        <v>4</v>
      </c>
      <c r="G311" s="95">
        <v>1</v>
      </c>
      <c r="H311" s="95">
        <v>206</v>
      </c>
      <c r="I311" s="95">
        <v>2150</v>
      </c>
    </row>
    <row r="312" spans="1:9" x14ac:dyDescent="0.2">
      <c r="A312" s="4" t="s">
        <v>212</v>
      </c>
      <c r="B312" s="23" t="s">
        <v>233</v>
      </c>
      <c r="C312" s="109">
        <v>0</v>
      </c>
      <c r="D312" s="109">
        <v>0</v>
      </c>
      <c r="E312" s="109">
        <v>0</v>
      </c>
      <c r="F312" s="109">
        <v>0</v>
      </c>
      <c r="G312" s="109">
        <v>0</v>
      </c>
      <c r="H312" s="109">
        <v>4.8543689320388349E-2</v>
      </c>
      <c r="I312" s="109">
        <v>0.13674418604651162</v>
      </c>
    </row>
    <row r="316" spans="1:9" x14ac:dyDescent="0.2">
      <c r="A316" s="76" t="s">
        <v>235</v>
      </c>
    </row>
    <row r="317" spans="1:9" x14ac:dyDescent="0.2">
      <c r="A317" s="4" t="s">
        <v>91</v>
      </c>
      <c r="B317" s="4" t="s">
        <v>56</v>
      </c>
      <c r="C317" s="4" t="s">
        <v>228</v>
      </c>
      <c r="D317" s="4" t="s">
        <v>229</v>
      </c>
    </row>
    <row r="318" spans="1:9" x14ac:dyDescent="0.2">
      <c r="A318" s="4" t="s">
        <v>184</v>
      </c>
      <c r="B318" s="12">
        <v>42</v>
      </c>
      <c r="C318" s="12">
        <v>24.428571428571427</v>
      </c>
      <c r="D318" s="12">
        <v>72.59375</v>
      </c>
    </row>
    <row r="319" spans="1:9" x14ac:dyDescent="0.2">
      <c r="A319" s="4" t="s">
        <v>185</v>
      </c>
      <c r="B319" s="12">
        <v>35</v>
      </c>
      <c r="C319" s="12">
        <v>30.857142857142858</v>
      </c>
      <c r="D319" s="12">
        <v>86.5</v>
      </c>
    </row>
    <row r="320" spans="1:9" x14ac:dyDescent="0.2">
      <c r="A320" s="4" t="s">
        <v>186</v>
      </c>
      <c r="B320" s="12">
        <v>52</v>
      </c>
      <c r="C320" s="12">
        <v>31.571428571428573</v>
      </c>
      <c r="D320" s="12">
        <v>96.25</v>
      </c>
    </row>
    <row r="321" spans="1:4" x14ac:dyDescent="0.2">
      <c r="A321" s="4" t="s">
        <v>187</v>
      </c>
      <c r="B321" s="12">
        <v>40</v>
      </c>
      <c r="C321" s="12">
        <v>26.142857142857142</v>
      </c>
      <c r="D321" s="12">
        <v>100.40625</v>
      </c>
    </row>
    <row r="322" spans="1:4" x14ac:dyDescent="0.2">
      <c r="A322" s="4" t="s">
        <v>200</v>
      </c>
      <c r="B322" s="12">
        <v>42</v>
      </c>
      <c r="C322" s="12">
        <v>29.285714285714285</v>
      </c>
      <c r="D322" s="12">
        <v>105.65625</v>
      </c>
    </row>
    <row r="326" spans="1:4" x14ac:dyDescent="0.2">
      <c r="A326" s="76" t="s">
        <v>236</v>
      </c>
    </row>
    <row r="327" spans="1:4" x14ac:dyDescent="0.2">
      <c r="A327" s="4" t="s">
        <v>91</v>
      </c>
      <c r="B327" s="4" t="s">
        <v>56</v>
      </c>
      <c r="C327" s="4" t="s">
        <v>228</v>
      </c>
      <c r="D327" s="4" t="s">
        <v>229</v>
      </c>
    </row>
    <row r="328" spans="1:4" x14ac:dyDescent="0.2">
      <c r="A328" s="4">
        <v>2017</v>
      </c>
      <c r="B328" s="90">
        <v>3</v>
      </c>
      <c r="C328" s="113">
        <v>17</v>
      </c>
      <c r="D328" s="113">
        <v>14.21875</v>
      </c>
    </row>
    <row r="329" spans="1:4" x14ac:dyDescent="0.2">
      <c r="A329" s="4">
        <v>2018</v>
      </c>
      <c r="B329" s="90">
        <v>9</v>
      </c>
      <c r="C329" s="113">
        <v>26.285714285714285</v>
      </c>
      <c r="D329" s="113">
        <v>23.34375</v>
      </c>
    </row>
    <row r="330" spans="1:4" x14ac:dyDescent="0.2">
      <c r="A330" s="4">
        <v>2019</v>
      </c>
      <c r="B330" s="90">
        <v>10</v>
      </c>
      <c r="C330" s="113">
        <v>37.142857142857146</v>
      </c>
      <c r="D330" s="113">
        <v>30.40625</v>
      </c>
    </row>
    <row r="334" spans="1:4" x14ac:dyDescent="0.2">
      <c r="A334" s="76" t="s">
        <v>237</v>
      </c>
    </row>
    <row r="335" spans="1:4" x14ac:dyDescent="0.2">
      <c r="A335" s="4" t="s">
        <v>91</v>
      </c>
      <c r="B335" s="4" t="s">
        <v>56</v>
      </c>
      <c r="C335" s="4" t="s">
        <v>57</v>
      </c>
      <c r="D335" s="4" t="s">
        <v>58</v>
      </c>
    </row>
    <row r="336" spans="1:4" x14ac:dyDescent="0.2">
      <c r="A336" s="4" t="s">
        <v>184</v>
      </c>
      <c r="B336" s="105">
        <v>0.84927777357634404</v>
      </c>
      <c r="C336" s="105">
        <v>0.85059388967121796</v>
      </c>
      <c r="D336" s="105">
        <v>0.82891401098166595</v>
      </c>
    </row>
    <row r="337" spans="1:7" x14ac:dyDescent="0.2">
      <c r="A337" s="4" t="s">
        <v>185</v>
      </c>
      <c r="B337" s="105">
        <v>0.843920026220911</v>
      </c>
      <c r="C337" s="105">
        <v>0.86568510489714001</v>
      </c>
      <c r="D337" s="105">
        <v>0.83342063907805097</v>
      </c>
    </row>
    <row r="338" spans="1:7" x14ac:dyDescent="0.2">
      <c r="A338" s="4" t="s">
        <v>186</v>
      </c>
      <c r="B338" s="105">
        <v>0.87274928128309903</v>
      </c>
      <c r="C338" s="105">
        <v>0.88158449220396096</v>
      </c>
      <c r="D338" s="105">
        <v>0.82997659249370503</v>
      </c>
    </row>
    <row r="339" spans="1:7" x14ac:dyDescent="0.2">
      <c r="A339" s="4" t="s">
        <v>187</v>
      </c>
      <c r="B339" s="105">
        <v>0.85201269417070302</v>
      </c>
      <c r="C339" s="105">
        <v>0.862804007871532</v>
      </c>
      <c r="D339" s="105">
        <v>0.84168931884688802</v>
      </c>
    </row>
    <row r="340" spans="1:7" x14ac:dyDescent="0.2">
      <c r="A340" s="4" t="s">
        <v>200</v>
      </c>
      <c r="B340" s="105">
        <v>0.85861012175929796</v>
      </c>
      <c r="C340" s="105">
        <v>0.86819268016601703</v>
      </c>
      <c r="D340" s="105">
        <v>0.85242594179475195</v>
      </c>
    </row>
    <row r="344" spans="1:7" x14ac:dyDescent="0.2">
      <c r="A344" s="76" t="s">
        <v>238</v>
      </c>
    </row>
    <row r="345" spans="1:7" x14ac:dyDescent="0.2">
      <c r="A345" s="4" t="s">
        <v>91</v>
      </c>
      <c r="B345" s="4" t="s">
        <v>56</v>
      </c>
      <c r="C345" s="4" t="s">
        <v>57</v>
      </c>
      <c r="D345" s="4" t="s">
        <v>58</v>
      </c>
    </row>
    <row r="346" spans="1:7" x14ac:dyDescent="0.2">
      <c r="A346" s="4" t="s">
        <v>184</v>
      </c>
      <c r="B346" s="109">
        <v>0.102493074792244</v>
      </c>
      <c r="C346" s="109">
        <v>0.14340544312630801</v>
      </c>
      <c r="D346" s="109">
        <v>0.113681900582006</v>
      </c>
    </row>
    <row r="347" spans="1:7" x14ac:dyDescent="0.2">
      <c r="A347" s="4" t="s">
        <v>185</v>
      </c>
      <c r="B347" s="109">
        <v>9.4766619519094805E-2</v>
      </c>
      <c r="C347" s="109">
        <v>0.138550135501355</v>
      </c>
      <c r="D347" s="109">
        <v>0.11011235955056201</v>
      </c>
    </row>
    <row r="348" spans="1:7" x14ac:dyDescent="0.2">
      <c r="A348" s="4" t="s">
        <v>186</v>
      </c>
      <c r="B348" s="109">
        <v>7.8212290502793297E-2</v>
      </c>
      <c r="C348" s="109">
        <v>0.117764471057884</v>
      </c>
      <c r="D348" s="109">
        <v>9.8199161986270794E-2</v>
      </c>
    </row>
    <row r="349" spans="1:7" x14ac:dyDescent="0.2">
      <c r="A349" s="4" t="s">
        <v>187</v>
      </c>
      <c r="B349" s="109">
        <v>7.69230769230769E-2</v>
      </c>
      <c r="C349" s="109">
        <v>0.127962085308057</v>
      </c>
      <c r="D349" s="109">
        <v>0.104472901073136</v>
      </c>
    </row>
    <row r="350" spans="1:7" x14ac:dyDescent="0.2">
      <c r="A350" s="4" t="s">
        <v>200</v>
      </c>
      <c r="B350" s="109">
        <v>6.8690095846645399E-2</v>
      </c>
      <c r="C350" s="109">
        <v>0.135500482780818</v>
      </c>
      <c r="D350" s="109">
        <v>0.105915567515109</v>
      </c>
    </row>
    <row r="352" spans="1:7" x14ac:dyDescent="0.2">
      <c r="C352" s="4">
        <v>2015</v>
      </c>
      <c r="D352" s="4">
        <v>2016</v>
      </c>
      <c r="E352" s="4">
        <v>2017</v>
      </c>
      <c r="F352" s="4">
        <v>2018</v>
      </c>
      <c r="G352" s="4">
        <v>2019</v>
      </c>
    </row>
    <row r="353" spans="1:9" x14ac:dyDescent="0.2">
      <c r="A353" s="4" t="s">
        <v>173</v>
      </c>
      <c r="B353" s="4" t="s">
        <v>174</v>
      </c>
      <c r="C353" s="4" t="s">
        <v>121</v>
      </c>
      <c r="D353" s="4" t="s">
        <v>121</v>
      </c>
      <c r="E353" s="4" t="s">
        <v>121</v>
      </c>
      <c r="F353" s="4" t="s">
        <v>121</v>
      </c>
      <c r="G353" s="4" t="s">
        <v>121</v>
      </c>
      <c r="H353" s="4" t="s">
        <v>175</v>
      </c>
      <c r="I353" s="4" t="s">
        <v>58</v>
      </c>
    </row>
    <row r="354" spans="1:9" x14ac:dyDescent="0.2">
      <c r="A354" s="4" t="s">
        <v>211</v>
      </c>
      <c r="B354" s="23" t="s">
        <v>239</v>
      </c>
      <c r="C354" s="110">
        <v>64</v>
      </c>
      <c r="D354" s="110">
        <v>62</v>
      </c>
      <c r="E354" s="110">
        <v>53</v>
      </c>
      <c r="F354" s="110">
        <v>43</v>
      </c>
      <c r="G354" s="110">
        <v>33</v>
      </c>
      <c r="H354" s="110">
        <v>305</v>
      </c>
      <c r="I354" s="110">
        <v>1618</v>
      </c>
    </row>
    <row r="355" spans="1:9" x14ac:dyDescent="0.2">
      <c r="A355" s="4" t="s">
        <v>211</v>
      </c>
      <c r="B355" s="23" t="s">
        <v>240</v>
      </c>
      <c r="C355" s="110">
        <v>491</v>
      </c>
      <c r="D355" s="110">
        <v>502</v>
      </c>
      <c r="E355" s="110">
        <v>514</v>
      </c>
      <c r="F355" s="110">
        <v>462</v>
      </c>
      <c r="G355" s="110">
        <v>404</v>
      </c>
      <c r="H355" s="110">
        <v>1664</v>
      </c>
      <c r="I355" s="110">
        <v>12502</v>
      </c>
    </row>
    <row r="356" spans="1:9" x14ac:dyDescent="0.2">
      <c r="A356" s="4" t="s">
        <v>211</v>
      </c>
      <c r="B356" s="23" t="s">
        <v>241</v>
      </c>
      <c r="C356" s="114">
        <v>0.130346232179226</v>
      </c>
      <c r="D356" s="114">
        <v>0.123505976095618</v>
      </c>
      <c r="E356" s="114">
        <v>0.103112840466926</v>
      </c>
      <c r="F356" s="114">
        <v>9.30735930735931E-2</v>
      </c>
      <c r="G356" s="114">
        <v>8.16831683168317E-2</v>
      </c>
      <c r="H356" s="114">
        <v>0.18329326923076922</v>
      </c>
      <c r="I356" s="114">
        <v>0.12941929291313389</v>
      </c>
    </row>
    <row r="357" spans="1:9" x14ac:dyDescent="0.2">
      <c r="A357" s="4" t="s">
        <v>213</v>
      </c>
      <c r="B357" s="23" t="s">
        <v>239</v>
      </c>
      <c r="C357" s="110">
        <v>10</v>
      </c>
      <c r="D357" s="110">
        <v>5</v>
      </c>
      <c r="E357" s="110">
        <v>3</v>
      </c>
      <c r="F357" s="110">
        <v>9</v>
      </c>
      <c r="G357" s="110">
        <v>10</v>
      </c>
      <c r="H357" s="110">
        <v>54</v>
      </c>
      <c r="I357" s="110">
        <v>497</v>
      </c>
    </row>
    <row r="358" spans="1:9" x14ac:dyDescent="0.2">
      <c r="A358" s="4" t="s">
        <v>213</v>
      </c>
      <c r="B358" s="23" t="s">
        <v>240</v>
      </c>
      <c r="C358" s="110">
        <v>231</v>
      </c>
      <c r="D358" s="110">
        <v>205</v>
      </c>
      <c r="E358" s="110">
        <v>202</v>
      </c>
      <c r="F358" s="110">
        <v>214</v>
      </c>
      <c r="G358" s="110">
        <v>222</v>
      </c>
      <c r="H358" s="110">
        <v>1131</v>
      </c>
      <c r="I358" s="110">
        <v>8163</v>
      </c>
    </row>
    <row r="359" spans="1:9" x14ac:dyDescent="0.2">
      <c r="A359" s="4" t="s">
        <v>213</v>
      </c>
      <c r="B359" s="23" t="s">
        <v>241</v>
      </c>
      <c r="C359" s="114">
        <v>4.3290043290043302E-2</v>
      </c>
      <c r="D359" s="114">
        <v>2.4390243902439001E-2</v>
      </c>
      <c r="E359" s="114">
        <v>1.4851485148514899E-2</v>
      </c>
      <c r="F359" s="114">
        <v>4.2056074766355103E-2</v>
      </c>
      <c r="G359" s="114">
        <v>4.5045045045045001E-2</v>
      </c>
      <c r="H359" s="114">
        <v>4.7745358090185673E-2</v>
      </c>
      <c r="I359" s="114">
        <v>6.0884478745559231E-2</v>
      </c>
    </row>
    <row r="360" spans="1:9" x14ac:dyDescent="0.2">
      <c r="A360" s="4" t="s">
        <v>212</v>
      </c>
      <c r="B360" s="23" t="s">
        <v>239</v>
      </c>
      <c r="C360" s="110" t="s">
        <v>86</v>
      </c>
      <c r="D360" s="110" t="s">
        <v>86</v>
      </c>
      <c r="E360" s="110" t="s">
        <v>86</v>
      </c>
      <c r="F360" s="110" t="s">
        <v>86</v>
      </c>
      <c r="G360" s="110" t="s">
        <v>86</v>
      </c>
      <c r="H360" s="110" t="s">
        <v>86</v>
      </c>
      <c r="I360" s="110" t="s">
        <v>86</v>
      </c>
    </row>
    <row r="361" spans="1:9" x14ac:dyDescent="0.2">
      <c r="A361" s="4" t="s">
        <v>212</v>
      </c>
      <c r="B361" s="23" t="s">
        <v>240</v>
      </c>
      <c r="C361" s="110" t="s">
        <v>86</v>
      </c>
      <c r="D361" s="110" t="s">
        <v>86</v>
      </c>
      <c r="E361" s="110" t="s">
        <v>86</v>
      </c>
      <c r="F361" s="110" t="s">
        <v>86</v>
      </c>
      <c r="G361" s="110" t="s">
        <v>86</v>
      </c>
      <c r="H361" s="110" t="s">
        <v>86</v>
      </c>
      <c r="I361" s="110" t="s">
        <v>86</v>
      </c>
    </row>
    <row r="362" spans="1:9" x14ac:dyDescent="0.2">
      <c r="A362" s="4" t="s">
        <v>212</v>
      </c>
      <c r="B362" s="23" t="s">
        <v>241</v>
      </c>
      <c r="C362" s="114" t="s">
        <v>86</v>
      </c>
      <c r="D362" s="114" t="s">
        <v>86</v>
      </c>
      <c r="E362" s="114" t="s">
        <v>86</v>
      </c>
      <c r="F362" s="114" t="s">
        <v>86</v>
      </c>
      <c r="G362" s="114" t="s">
        <v>86</v>
      </c>
      <c r="H362" s="114" t="s">
        <v>86</v>
      </c>
      <c r="I362" s="114" t="s">
        <v>86</v>
      </c>
    </row>
    <row r="366" spans="1:9" x14ac:dyDescent="0.2">
      <c r="A366" s="76" t="s">
        <v>242</v>
      </c>
    </row>
    <row r="367" spans="1:9" x14ac:dyDescent="0.2">
      <c r="A367" s="4" t="s">
        <v>91</v>
      </c>
      <c r="B367" s="4" t="s">
        <v>56</v>
      </c>
      <c r="C367" s="4" t="s">
        <v>57</v>
      </c>
      <c r="D367" s="4" t="s">
        <v>58</v>
      </c>
    </row>
    <row r="368" spans="1:9" x14ac:dyDescent="0.2">
      <c r="A368" s="4">
        <v>2017</v>
      </c>
      <c r="B368" s="115"/>
      <c r="C368" s="115">
        <v>6.1728395061728394</v>
      </c>
      <c r="D368" s="115">
        <v>3.8235294117647061</v>
      </c>
    </row>
    <row r="369" spans="1:10" x14ac:dyDescent="0.2">
      <c r="A369" s="4">
        <v>2018</v>
      </c>
      <c r="B369" s="115">
        <v>4.3478260869565215</v>
      </c>
      <c r="C369" s="115">
        <v>8.8967971530249113</v>
      </c>
      <c r="D369" s="115">
        <v>6.5986146554866938</v>
      </c>
    </row>
    <row r="370" spans="1:10" x14ac:dyDescent="0.2">
      <c r="A370" s="4">
        <v>2019</v>
      </c>
      <c r="B370" s="115">
        <v>2.1739130434782608</v>
      </c>
      <c r="C370" s="115">
        <v>10.243055555555555</v>
      </c>
      <c r="D370" s="115">
        <v>6.138472519628837</v>
      </c>
    </row>
    <row r="372" spans="1:10" x14ac:dyDescent="0.2">
      <c r="B372" s="4" t="s">
        <v>56</v>
      </c>
      <c r="E372" s="4" t="s">
        <v>57</v>
      </c>
      <c r="H372" s="4" t="s">
        <v>58</v>
      </c>
    </row>
    <row r="373" spans="1:10" x14ac:dyDescent="0.2">
      <c r="A373" s="4" t="s">
        <v>92</v>
      </c>
      <c r="B373" s="4">
        <v>2017</v>
      </c>
      <c r="C373" s="4">
        <v>2018</v>
      </c>
      <c r="D373" s="4">
        <v>2019</v>
      </c>
      <c r="E373" s="4">
        <v>2017</v>
      </c>
      <c r="F373" s="4">
        <v>2018</v>
      </c>
      <c r="G373" s="4">
        <v>2019</v>
      </c>
      <c r="H373" s="4">
        <v>2017</v>
      </c>
      <c r="I373" s="4">
        <v>2018</v>
      </c>
      <c r="J373" s="4">
        <v>2019</v>
      </c>
    </row>
    <row r="374" spans="1:10" x14ac:dyDescent="0.2">
      <c r="A374" s="4" t="s">
        <v>243</v>
      </c>
      <c r="B374" s="95"/>
      <c r="C374" s="95">
        <v>2</v>
      </c>
      <c r="D374" s="95">
        <v>1</v>
      </c>
      <c r="E374" s="95">
        <v>35</v>
      </c>
      <c r="F374" s="95">
        <v>50</v>
      </c>
      <c r="G374" s="95">
        <v>59</v>
      </c>
      <c r="H374" s="95">
        <v>104</v>
      </c>
      <c r="I374" s="95">
        <v>181</v>
      </c>
      <c r="J374" s="95">
        <v>172</v>
      </c>
    </row>
    <row r="375" spans="1:10" x14ac:dyDescent="0.2">
      <c r="A375" s="4" t="s">
        <v>244</v>
      </c>
      <c r="B375" s="95"/>
      <c r="C375" s="95">
        <v>46</v>
      </c>
      <c r="D375" s="95">
        <v>46</v>
      </c>
      <c r="E375" s="95">
        <v>567</v>
      </c>
      <c r="F375" s="95">
        <v>562</v>
      </c>
      <c r="G375" s="95">
        <v>576</v>
      </c>
      <c r="H375" s="95">
        <v>2720</v>
      </c>
      <c r="I375" s="95">
        <v>2743</v>
      </c>
      <c r="J375" s="95">
        <v>2802</v>
      </c>
    </row>
    <row r="376" spans="1:10" x14ac:dyDescent="0.2">
      <c r="A376" s="4" t="s">
        <v>245</v>
      </c>
      <c r="B376" s="95"/>
      <c r="C376" s="95">
        <v>4.3478260869565215</v>
      </c>
      <c r="D376" s="95">
        <v>2.1739130434782608</v>
      </c>
      <c r="E376" s="95">
        <v>6.1728395061728394</v>
      </c>
      <c r="F376" s="95">
        <v>8.8967971530249113</v>
      </c>
      <c r="G376" s="95">
        <v>10.243055555555555</v>
      </c>
      <c r="H376" s="95">
        <v>3.8235294117647061</v>
      </c>
      <c r="I376" s="95">
        <v>6.5986146554866938</v>
      </c>
      <c r="J376" s="95">
        <v>6.138472519628837</v>
      </c>
    </row>
    <row r="380" spans="1:10" x14ac:dyDescent="0.2">
      <c r="A380" s="76" t="s">
        <v>246</v>
      </c>
    </row>
    <row r="381" spans="1:10" x14ac:dyDescent="0.2">
      <c r="A381" s="4" t="s">
        <v>91</v>
      </c>
      <c r="B381" s="4" t="s">
        <v>56</v>
      </c>
      <c r="C381" s="4" t="s">
        <v>57</v>
      </c>
      <c r="D381" s="4" t="s">
        <v>58</v>
      </c>
    </row>
    <row r="382" spans="1:10" x14ac:dyDescent="0.2">
      <c r="A382" s="4">
        <v>2017</v>
      </c>
      <c r="B382" s="83">
        <v>11.083333333333334</v>
      </c>
      <c r="C382" s="83">
        <v>2840.9968430335102</v>
      </c>
      <c r="D382" s="83">
        <v>9946.4943161764622</v>
      </c>
    </row>
    <row r="383" spans="1:10" x14ac:dyDescent="0.2">
      <c r="A383" s="4">
        <v>2018</v>
      </c>
      <c r="B383" s="83">
        <v>0</v>
      </c>
      <c r="C383" s="83">
        <v>3918.5287900355866</v>
      </c>
      <c r="D383" s="83">
        <v>9884.4976339782497</v>
      </c>
    </row>
    <row r="384" spans="1:10" x14ac:dyDescent="0.2">
      <c r="A384" s="4">
        <v>2019</v>
      </c>
      <c r="B384" s="83">
        <v>1865.8321739130436</v>
      </c>
      <c r="C384" s="83">
        <v>5125.0231076388891</v>
      </c>
      <c r="D384" s="83">
        <v>10254.704411134906</v>
      </c>
    </row>
    <row r="386" spans="1:10" x14ac:dyDescent="0.2">
      <c r="B386" s="4">
        <v>2017</v>
      </c>
      <c r="C386" s="4">
        <v>2018</v>
      </c>
      <c r="D386" s="4">
        <v>2019</v>
      </c>
      <c r="E386" s="4">
        <v>2017</v>
      </c>
      <c r="F386" s="4">
        <v>2018</v>
      </c>
      <c r="G386" s="4">
        <v>2019</v>
      </c>
      <c r="H386" s="4">
        <v>2017</v>
      </c>
      <c r="I386" s="4">
        <v>2018</v>
      </c>
      <c r="J386" s="4">
        <v>2019</v>
      </c>
    </row>
    <row r="387" spans="1:10" x14ac:dyDescent="0.2">
      <c r="A387" s="4" t="s">
        <v>92</v>
      </c>
      <c r="B387" s="4" t="s">
        <v>247</v>
      </c>
      <c r="C387" s="4" t="s">
        <v>247</v>
      </c>
      <c r="D387" s="4" t="s">
        <v>247</v>
      </c>
      <c r="E387" s="4" t="s">
        <v>248</v>
      </c>
      <c r="F387" s="4" t="s">
        <v>248</v>
      </c>
      <c r="G387" s="4" t="s">
        <v>248</v>
      </c>
      <c r="H387" s="4" t="s">
        <v>58</v>
      </c>
      <c r="I387" s="4" t="s">
        <v>58</v>
      </c>
      <c r="J387" s="4" t="s">
        <v>58</v>
      </c>
    </row>
    <row r="388" spans="1:10" x14ac:dyDescent="0.2">
      <c r="A388" s="4" t="s">
        <v>249</v>
      </c>
      <c r="B388" s="95">
        <v>498.75</v>
      </c>
      <c r="C388" s="95">
        <v>0</v>
      </c>
      <c r="D388" s="95">
        <v>85828.28</v>
      </c>
      <c r="E388" s="95">
        <v>1610845.2100000002</v>
      </c>
      <c r="F388" s="95">
        <v>2202213.1799999997</v>
      </c>
      <c r="G388" s="95">
        <v>2952013.31</v>
      </c>
      <c r="H388" s="95">
        <v>27054464.539999977</v>
      </c>
      <c r="I388" s="95">
        <v>27113177.010002337</v>
      </c>
      <c r="J388" s="95">
        <v>28733681.760000005</v>
      </c>
    </row>
    <row r="389" spans="1:10" x14ac:dyDescent="0.2">
      <c r="A389" s="4" t="s">
        <v>250</v>
      </c>
      <c r="B389" s="95">
        <v>45</v>
      </c>
      <c r="C389" s="95">
        <v>46</v>
      </c>
      <c r="D389" s="95">
        <v>46</v>
      </c>
      <c r="E389" s="95">
        <v>567</v>
      </c>
      <c r="F389" s="95">
        <v>562</v>
      </c>
      <c r="G389" s="95">
        <v>576</v>
      </c>
      <c r="H389" s="95">
        <v>2720</v>
      </c>
      <c r="I389" s="95">
        <v>2743</v>
      </c>
      <c r="J389" s="95">
        <v>2802</v>
      </c>
    </row>
    <row r="390" spans="1:10" x14ac:dyDescent="0.2">
      <c r="A390" s="4" t="s">
        <v>251</v>
      </c>
      <c r="B390" s="95">
        <v>11.083333333333334</v>
      </c>
      <c r="C390" s="95">
        <v>0</v>
      </c>
      <c r="D390" s="95">
        <v>1865.8321739130436</v>
      </c>
      <c r="E390" s="95">
        <v>2840.9968430335102</v>
      </c>
      <c r="F390" s="95">
        <v>3918.5287900355866</v>
      </c>
      <c r="G390" s="95">
        <v>5125.0231076388891</v>
      </c>
      <c r="H390" s="95">
        <v>9946.4943161764622</v>
      </c>
      <c r="I390" s="95">
        <v>9884.4976339782497</v>
      </c>
      <c r="J390" s="95">
        <v>10254.704411134906</v>
      </c>
    </row>
  </sheetData>
  <mergeCells count="25">
    <mergeCell ref="F216:H216"/>
    <mergeCell ref="B117:E117"/>
    <mergeCell ref="F117:I117"/>
    <mergeCell ref="J117:M117"/>
    <mergeCell ref="B140:F140"/>
    <mergeCell ref="G140:K140"/>
    <mergeCell ref="G195:I195"/>
    <mergeCell ref="B99:D99"/>
    <mergeCell ref="E99:G99"/>
    <mergeCell ref="H99:J99"/>
    <mergeCell ref="B109:D109"/>
    <mergeCell ref="E109:G109"/>
    <mergeCell ref="H109:J109"/>
    <mergeCell ref="A49:A52"/>
    <mergeCell ref="A53:A56"/>
    <mergeCell ref="A57:A60"/>
    <mergeCell ref="B77:D77"/>
    <mergeCell ref="E77:G77"/>
    <mergeCell ref="H77:J77"/>
    <mergeCell ref="B2:F2"/>
    <mergeCell ref="G2:K2"/>
    <mergeCell ref="L2:P2"/>
    <mergeCell ref="C47:F47"/>
    <mergeCell ref="G47:J47"/>
    <mergeCell ref="K47:N4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K31"/>
  <sheetViews>
    <sheetView topLeftCell="A19" workbookViewId="0">
      <selection sqref="A1:XFD1048576"/>
    </sheetView>
  </sheetViews>
  <sheetFormatPr defaultColWidth="9.140625" defaultRowHeight="18" customHeight="1" x14ac:dyDescent="0.25"/>
  <cols>
    <col min="1" max="1" width="46.140625" style="19" customWidth="1"/>
    <col min="2" max="2" width="18.85546875" style="19" customWidth="1"/>
    <col min="3" max="3" width="17.28515625" style="23" bestFit="1" customWidth="1"/>
    <col min="4" max="4" width="18" style="23" customWidth="1"/>
    <col min="5" max="5" width="16.85546875" style="23" bestFit="1" customWidth="1"/>
    <col min="6" max="6" width="19.85546875" style="23" bestFit="1" customWidth="1"/>
    <col min="7" max="7" width="14.42578125" style="23" bestFit="1" customWidth="1"/>
    <col min="8" max="8" width="12" style="23" bestFit="1" customWidth="1"/>
    <col min="9" max="9" width="13.7109375" style="23" bestFit="1" customWidth="1"/>
    <col min="10" max="11" width="14.42578125" style="23" customWidth="1"/>
    <col min="12" max="16384" width="9.140625" style="23"/>
  </cols>
  <sheetData>
    <row r="1" spans="1:11" s="4" customFormat="1" ht="12.75" x14ac:dyDescent="0.2">
      <c r="A1" s="3"/>
      <c r="B1" s="3"/>
    </row>
    <row r="2" spans="1:11" s="4" customFormat="1" ht="12.75" x14ac:dyDescent="0.2">
      <c r="A2" s="3"/>
      <c r="B2" s="3"/>
    </row>
    <row r="3" spans="1:11" s="4" customFormat="1" ht="12.75" x14ac:dyDescent="0.2">
      <c r="A3" s="3"/>
      <c r="B3" s="3"/>
    </row>
    <row r="4" spans="1:11" s="4" customFormat="1" ht="12.75" x14ac:dyDescent="0.2">
      <c r="A4" s="3"/>
      <c r="B4" s="3"/>
    </row>
    <row r="5" spans="1:11" s="4" customFormat="1" ht="12.75" x14ac:dyDescent="0.2">
      <c r="A5" s="3"/>
      <c r="B5" s="3"/>
    </row>
    <row r="6" spans="1:11" s="4" customFormat="1" ht="12.75" x14ac:dyDescent="0.2">
      <c r="A6" s="3"/>
      <c r="B6" s="3"/>
    </row>
    <row r="7" spans="1:11" s="4" customFormat="1" ht="12.75" x14ac:dyDescent="0.2">
      <c r="A7" s="3"/>
      <c r="B7" s="3"/>
    </row>
    <row r="8" spans="1:11" s="4" customFormat="1" ht="12.75" x14ac:dyDescent="0.2">
      <c r="A8" s="3"/>
      <c r="B8" s="3"/>
    </row>
    <row r="9" spans="1:11" s="4" customFormat="1" ht="12.75" x14ac:dyDescent="0.2">
      <c r="A9" s="3"/>
      <c r="B9" s="3"/>
    </row>
    <row r="10" spans="1:11" s="4" customFormat="1" ht="12.75" x14ac:dyDescent="0.2">
      <c r="A10" s="3"/>
      <c r="B10" s="3"/>
    </row>
    <row r="11" spans="1:11" s="4" customFormat="1" ht="12.75" x14ac:dyDescent="0.2">
      <c r="A11" s="3"/>
      <c r="B11" s="3"/>
    </row>
    <row r="12" spans="1:11" s="4" customFormat="1" ht="12.75" x14ac:dyDescent="0.2">
      <c r="A12" s="3"/>
      <c r="B12" s="3"/>
    </row>
    <row r="13" spans="1:11" s="4" customFormat="1" ht="12.75" x14ac:dyDescent="0.2">
      <c r="A13" s="3"/>
      <c r="B13" s="3"/>
    </row>
    <row r="14" spans="1:11" s="3" customFormat="1" ht="72" customHeight="1" x14ac:dyDescent="0.2">
      <c r="A14" s="5" t="s">
        <v>252</v>
      </c>
      <c r="B14" s="125" t="s">
        <v>253</v>
      </c>
      <c r="C14" s="125" t="s">
        <v>254</v>
      </c>
      <c r="D14" s="125" t="s">
        <v>255</v>
      </c>
      <c r="E14" s="125" t="s">
        <v>256</v>
      </c>
      <c r="F14" s="125" t="s">
        <v>257</v>
      </c>
      <c r="G14" s="125" t="s">
        <v>258</v>
      </c>
      <c r="H14" s="125" t="s">
        <v>259</v>
      </c>
      <c r="I14" s="125" t="s">
        <v>260</v>
      </c>
      <c r="J14" s="125" t="s">
        <v>261</v>
      </c>
      <c r="K14" s="125" t="s">
        <v>262</v>
      </c>
    </row>
    <row r="15" spans="1:11" s="8" customFormat="1" ht="15.75" thickBot="1" x14ac:dyDescent="0.3">
      <c r="A15" s="9" t="s">
        <v>263</v>
      </c>
      <c r="B15" s="10">
        <v>6</v>
      </c>
      <c r="C15" s="11">
        <v>100</v>
      </c>
      <c r="D15" s="11">
        <v>0</v>
      </c>
      <c r="E15" s="11">
        <v>19.512195121951219</v>
      </c>
      <c r="F15" s="11">
        <v>100</v>
      </c>
      <c r="G15" s="11">
        <v>24.88334091406816</v>
      </c>
      <c r="H15" s="11">
        <v>100</v>
      </c>
      <c r="I15" s="11">
        <v>16.666666666666668</v>
      </c>
      <c r="J15" s="11">
        <v>28.260869565217391</v>
      </c>
      <c r="K15" s="11">
        <v>100</v>
      </c>
    </row>
    <row r="16" spans="1:11" s="4" customFormat="1" ht="18" customHeight="1" x14ac:dyDescent="0.2">
      <c r="A16" s="3"/>
      <c r="B16" s="3"/>
    </row>
    <row r="17" spans="1:9" s="4" customFormat="1" ht="31.5" customHeight="1" x14ac:dyDescent="0.2">
      <c r="A17" s="3"/>
      <c r="B17" s="3"/>
    </row>
    <row r="18" spans="1:9" s="4" customFormat="1" ht="12.75" x14ac:dyDescent="0.2"/>
    <row r="19" spans="1:9" s="4" customFormat="1" ht="12.75" x14ac:dyDescent="0.2"/>
    <row r="20" spans="1:9" s="4" customFormat="1" ht="12.75" x14ac:dyDescent="0.2"/>
    <row r="21" spans="1:9" s="4" customFormat="1" ht="12.75" x14ac:dyDescent="0.2"/>
    <row r="22" spans="1:9" s="4" customFormat="1" ht="12.75" x14ac:dyDescent="0.2"/>
    <row r="23" spans="1:9" s="4" customFormat="1" ht="25.5" customHeight="1" x14ac:dyDescent="0.2"/>
    <row r="24" spans="1:9" s="4" customFormat="1" ht="33.75" customHeight="1" x14ac:dyDescent="0.2">
      <c r="A24" s="13"/>
      <c r="B24" s="185" t="s">
        <v>264</v>
      </c>
      <c r="C24" s="185"/>
      <c r="D24" s="185"/>
      <c r="E24" s="185"/>
      <c r="F24" s="185"/>
      <c r="G24" s="185"/>
      <c r="H24" s="185"/>
      <c r="I24" s="185"/>
    </row>
    <row r="25" spans="1:9" s="4" customFormat="1" ht="96.75" customHeight="1" x14ac:dyDescent="0.2">
      <c r="A25" s="14" t="s">
        <v>252</v>
      </c>
      <c r="B25" s="15" t="s">
        <v>265</v>
      </c>
      <c r="C25" s="15" t="s">
        <v>266</v>
      </c>
      <c r="D25" s="15" t="s">
        <v>267</v>
      </c>
      <c r="E25" s="15" t="s">
        <v>268</v>
      </c>
      <c r="F25" s="15" t="s">
        <v>269</v>
      </c>
      <c r="G25" s="15" t="s">
        <v>266</v>
      </c>
      <c r="H25" s="15" t="s">
        <v>270</v>
      </c>
      <c r="I25" s="15" t="s">
        <v>271</v>
      </c>
    </row>
    <row r="26" spans="1:9" ht="25.5" x14ac:dyDescent="0.25">
      <c r="A26" s="6" t="s">
        <v>272</v>
      </c>
      <c r="B26" s="16">
        <v>5</v>
      </c>
      <c r="C26" s="17">
        <v>100</v>
      </c>
      <c r="D26" s="17">
        <v>6.25</v>
      </c>
      <c r="E26" s="17">
        <v>9.6666666666666661</v>
      </c>
      <c r="F26" s="16">
        <v>7</v>
      </c>
      <c r="G26" s="17">
        <v>57.142857142857146</v>
      </c>
      <c r="H26" s="17">
        <v>75</v>
      </c>
      <c r="I26" s="18">
        <v>1458.8333333333333</v>
      </c>
    </row>
    <row r="27" spans="1:9" ht="12.75" x14ac:dyDescent="0.25">
      <c r="A27" s="6" t="s">
        <v>273</v>
      </c>
      <c r="B27" s="16">
        <v>5</v>
      </c>
      <c r="C27" s="17">
        <v>100</v>
      </c>
      <c r="D27" s="17">
        <v>6.25</v>
      </c>
      <c r="E27" s="17">
        <v>9.6666666666666661</v>
      </c>
      <c r="F27" s="16">
        <v>7</v>
      </c>
      <c r="G27" s="17">
        <v>57.142857142857146</v>
      </c>
      <c r="H27" s="17">
        <v>75</v>
      </c>
      <c r="I27" s="18">
        <v>1458.8333333333333</v>
      </c>
    </row>
    <row r="28" spans="1:9" ht="12.75" x14ac:dyDescent="0.25">
      <c r="A28" s="6" t="s">
        <v>274</v>
      </c>
      <c r="B28" s="16">
        <v>86</v>
      </c>
      <c r="C28" s="17">
        <v>90.697674418604649</v>
      </c>
      <c r="D28" s="17">
        <v>6.1568627450980395</v>
      </c>
      <c r="E28" s="17">
        <v>8.65625</v>
      </c>
      <c r="F28" s="16">
        <v>104</v>
      </c>
      <c r="G28" s="17">
        <v>65.384615384615387</v>
      </c>
      <c r="H28" s="17">
        <v>89.705882352941174</v>
      </c>
      <c r="I28" s="18">
        <v>1879.5819672131147</v>
      </c>
    </row>
    <row r="29" spans="1:9" ht="13.5" thickBot="1" x14ac:dyDescent="0.3">
      <c r="A29" s="9" t="s">
        <v>275</v>
      </c>
      <c r="B29" s="20">
        <v>377</v>
      </c>
      <c r="C29" s="21">
        <v>93.368700265251988</v>
      </c>
      <c r="D29" s="21">
        <v>6.2633587786259541</v>
      </c>
      <c r="E29" s="21">
        <v>8.5747126436781613</v>
      </c>
      <c r="F29" s="20">
        <v>422</v>
      </c>
      <c r="G29" s="21">
        <v>74.407582938388629</v>
      </c>
      <c r="H29" s="21">
        <v>92.356687898089177</v>
      </c>
      <c r="I29" s="22">
        <v>1732.1400709219859</v>
      </c>
    </row>
    <row r="30" spans="1:9" ht="12.75" x14ac:dyDescent="0.25">
      <c r="C30" s="19"/>
      <c r="D30" s="19"/>
      <c r="E30" s="19"/>
      <c r="F30" s="19"/>
      <c r="G30" s="19"/>
      <c r="H30" s="19"/>
      <c r="I30" s="19"/>
    </row>
    <row r="31" spans="1:9" ht="12.75" x14ac:dyDescent="0.25">
      <c r="C31" s="19"/>
      <c r="D31" s="19"/>
      <c r="E31" s="19"/>
      <c r="F31" s="19"/>
      <c r="G31" s="19"/>
      <c r="H31" s="19"/>
      <c r="I31" s="19"/>
    </row>
  </sheetData>
  <mergeCells count="1">
    <mergeCell ref="B24:I24"/>
  </mergeCells>
  <pageMargins left="0.70866141732283472" right="0.31496062992125984" top="0.94488188976377963" bottom="0.94488188976377963" header="0.31496062992125984" footer="0.31496062992125984"/>
  <pageSetup paperSize="9" scale="66" orientation="landscape" r:id="rId1"/>
  <headerFooter scaleWithDoc="0">
    <oddHeader xml:space="preserve">&amp;L&amp;"-,Grassetto"&amp;22SEZIONE 5: RICERCA E TERZA MISSIONE&amp;R&amp;"-,Grassetto"&amp;24DICAM    </oddHeader>
    <oddFooter>&amp;LCruscotto strategico dipartimentale 2018 (MR)&amp;C62 di 69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4:G28"/>
  <sheetViews>
    <sheetView topLeftCell="A16" workbookViewId="0">
      <selection activeCell="E28" sqref="E28"/>
    </sheetView>
  </sheetViews>
  <sheetFormatPr defaultColWidth="8.85546875" defaultRowHeight="12.75" x14ac:dyDescent="0.2"/>
  <cols>
    <col min="1" max="1" width="40.140625" style="4" customWidth="1"/>
    <col min="2" max="16384" width="8.85546875" style="4"/>
  </cols>
  <sheetData>
    <row r="4" spans="1:5" ht="32.25" customHeight="1" x14ac:dyDescent="0.2"/>
    <row r="8" spans="1:5" ht="73.5" customHeight="1" x14ac:dyDescent="0.2"/>
    <row r="9" spans="1:5" ht="18" customHeight="1" x14ac:dyDescent="0.2">
      <c r="A9" s="25"/>
      <c r="B9" s="26">
        <v>2016</v>
      </c>
      <c r="C9" s="26">
        <v>2017</v>
      </c>
      <c r="D9" s="26">
        <v>2018</v>
      </c>
      <c r="E9" s="26">
        <v>2019</v>
      </c>
    </row>
    <row r="10" spans="1:5" s="29" customFormat="1" ht="18" customHeight="1" x14ac:dyDescent="0.25">
      <c r="A10" s="27" t="s">
        <v>276</v>
      </c>
      <c r="B10" s="28">
        <v>7447.5</v>
      </c>
      <c r="C10" s="28">
        <v>5842</v>
      </c>
      <c r="D10" s="28">
        <v>366.5</v>
      </c>
      <c r="E10" s="28">
        <v>395</v>
      </c>
    </row>
    <row r="11" spans="1:5" ht="18" customHeight="1" x14ac:dyDescent="0.2">
      <c r="A11" s="27" t="s">
        <v>277</v>
      </c>
      <c r="B11" s="28">
        <v>10</v>
      </c>
      <c r="C11" s="28">
        <v>6</v>
      </c>
      <c r="D11" s="28">
        <v>15</v>
      </c>
      <c r="E11" s="28">
        <v>18</v>
      </c>
    </row>
    <row r="12" spans="1:5" ht="18" customHeight="1" thickBot="1" x14ac:dyDescent="0.25">
      <c r="A12" s="30" t="s">
        <v>278</v>
      </c>
      <c r="B12" s="31">
        <v>744.75</v>
      </c>
      <c r="C12" s="31">
        <v>973.66666666666663</v>
      </c>
      <c r="D12" s="31">
        <v>24.433333333333334</v>
      </c>
      <c r="E12" s="31">
        <v>21.944444444444443</v>
      </c>
    </row>
    <row r="16" spans="1:5" ht="16.5" customHeight="1" x14ac:dyDescent="0.2"/>
    <row r="23" spans="1:7" ht="26.25" customHeight="1" x14ac:dyDescent="0.2"/>
    <row r="24" spans="1:7" ht="18" customHeight="1" x14ac:dyDescent="0.2">
      <c r="A24" s="32"/>
      <c r="B24" s="186" t="s">
        <v>56</v>
      </c>
      <c r="C24" s="186"/>
      <c r="D24" s="187"/>
      <c r="E24" s="186" t="s">
        <v>57</v>
      </c>
      <c r="F24" s="186"/>
      <c r="G24" s="186"/>
    </row>
    <row r="25" spans="1:7" ht="18" customHeight="1" x14ac:dyDescent="0.2">
      <c r="A25" s="33"/>
      <c r="B25" s="26">
        <v>2017</v>
      </c>
      <c r="C25" s="26">
        <v>2018</v>
      </c>
      <c r="D25" s="34">
        <v>2019</v>
      </c>
      <c r="E25" s="26">
        <v>2017</v>
      </c>
      <c r="F25" s="26">
        <v>2018</v>
      </c>
      <c r="G25" s="26">
        <v>2019</v>
      </c>
    </row>
    <row r="26" spans="1:7" ht="18" customHeight="1" x14ac:dyDescent="0.2">
      <c r="A26" s="35" t="s">
        <v>279</v>
      </c>
      <c r="B26" s="36">
        <v>223</v>
      </c>
      <c r="C26" s="36">
        <v>202</v>
      </c>
      <c r="D26" s="37">
        <v>213</v>
      </c>
      <c r="E26" s="38">
        <v>1927</v>
      </c>
      <c r="F26" s="36">
        <v>1953</v>
      </c>
      <c r="G26" s="36">
        <v>2112</v>
      </c>
    </row>
    <row r="27" spans="1:7" ht="18" customHeight="1" x14ac:dyDescent="0.2">
      <c r="A27" s="39" t="s">
        <v>280</v>
      </c>
      <c r="B27" s="40">
        <v>45</v>
      </c>
      <c r="C27" s="40">
        <v>46</v>
      </c>
      <c r="D27" s="41">
        <v>46</v>
      </c>
      <c r="E27" s="40">
        <v>567</v>
      </c>
      <c r="F27" s="40">
        <v>562</v>
      </c>
      <c r="G27" s="40">
        <v>576</v>
      </c>
    </row>
    <row r="28" spans="1:7" ht="18" customHeight="1" thickBot="1" x14ac:dyDescent="0.25">
      <c r="A28" s="42" t="s">
        <v>281</v>
      </c>
      <c r="B28" s="43">
        <v>4.9555555555555557</v>
      </c>
      <c r="C28" s="43">
        <v>4.3913043478260869</v>
      </c>
      <c r="D28" s="44">
        <v>4.6304347826086953</v>
      </c>
      <c r="E28" s="43">
        <v>3.3985890652557318</v>
      </c>
      <c r="F28" s="43">
        <v>3.4750889679715304</v>
      </c>
      <c r="G28" s="43">
        <v>3.6666666666666665</v>
      </c>
    </row>
  </sheetData>
  <mergeCells count="2">
    <mergeCell ref="B24:D24"/>
    <mergeCell ref="E24:G24"/>
  </mergeCells>
  <pageMargins left="0.74803149606299213" right="0.74803149606299213" top="0.94488188976377963" bottom="0.94488188976377963" header="0.31496062992125984" footer="0.31496062992125984"/>
  <pageSetup paperSize="9" scale="95" orientation="landscape" r:id="rId1"/>
  <headerFooter>
    <oddHeader>&amp;L&amp;"-,Grassetto"&amp;22SEZIONE 1: PIANO STRATEGICO&amp;R&amp;"-,Grassetto"&amp;22DICAM</oddHeader>
    <oddFooter>&amp;LCruscotto strategico dipartimentale 2018 (MR)&amp;C30 di 69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39"/>
  <sheetViews>
    <sheetView topLeftCell="A10" workbookViewId="0">
      <selection sqref="A1:XFD1048576"/>
    </sheetView>
  </sheetViews>
  <sheetFormatPr defaultColWidth="9.140625" defaultRowHeight="12.75" x14ac:dyDescent="0.2"/>
  <cols>
    <col min="1" max="1" width="49.140625" style="3" customWidth="1"/>
    <col min="2" max="6" width="16" style="4" customWidth="1"/>
    <col min="7" max="7" width="23" style="4" customWidth="1"/>
    <col min="8" max="9" width="13.42578125" style="4" customWidth="1"/>
    <col min="10" max="16384" width="9.140625" style="4"/>
  </cols>
  <sheetData>
    <row r="1" spans="1:6" x14ac:dyDescent="0.2">
      <c r="A1" s="97"/>
    </row>
    <row r="2" spans="1:6" x14ac:dyDescent="0.2">
      <c r="A2" s="97"/>
    </row>
    <row r="3" spans="1:6" x14ac:dyDescent="0.2">
      <c r="A3" s="97"/>
    </row>
    <row r="4" spans="1:6" x14ac:dyDescent="0.2">
      <c r="A4" s="97"/>
    </row>
    <row r="5" spans="1:6" x14ac:dyDescent="0.2">
      <c r="A5" s="97"/>
    </row>
    <row r="6" spans="1:6" s="23" customFormat="1" ht="18" customHeight="1" x14ac:dyDescent="0.25">
      <c r="A6" s="128" t="s">
        <v>282</v>
      </c>
      <c r="B6" s="129" t="s">
        <v>61</v>
      </c>
      <c r="C6" s="129" t="s">
        <v>62</v>
      </c>
      <c r="D6" s="129" t="s">
        <v>63</v>
      </c>
      <c r="E6" s="129" t="s">
        <v>64</v>
      </c>
    </row>
    <row r="7" spans="1:6" customFormat="1" ht="15" x14ac:dyDescent="0.25">
      <c r="A7" s="6" t="s">
        <v>263</v>
      </c>
      <c r="B7" s="7"/>
      <c r="C7" s="7">
        <v>5</v>
      </c>
      <c r="D7" s="7">
        <v>6</v>
      </c>
      <c r="E7" s="7">
        <v>6</v>
      </c>
    </row>
    <row r="8" spans="1:6" customFormat="1" ht="26.25" thickBot="1" x14ac:dyDescent="0.3">
      <c r="A8" s="9" t="s">
        <v>272</v>
      </c>
      <c r="B8" s="10">
        <v>5</v>
      </c>
      <c r="C8" s="10"/>
      <c r="D8" s="10"/>
      <c r="E8" s="10"/>
    </row>
    <row r="10" spans="1:6" x14ac:dyDescent="0.2">
      <c r="A10" s="130"/>
      <c r="B10" s="107"/>
      <c r="C10" s="107"/>
      <c r="D10" s="107"/>
      <c r="E10" s="107"/>
    </row>
    <row r="15" spans="1:6" ht="21.75" customHeight="1" x14ac:dyDescent="0.2"/>
    <row r="16" spans="1:6" s="23" customFormat="1" ht="33.75" customHeight="1" x14ac:dyDescent="0.25">
      <c r="A16" s="128" t="s">
        <v>282</v>
      </c>
      <c r="B16" s="128" t="s">
        <v>283</v>
      </c>
      <c r="C16" s="131" t="s">
        <v>284</v>
      </c>
      <c r="D16" s="131" t="s">
        <v>285</v>
      </c>
      <c r="E16" s="131" t="s">
        <v>286</v>
      </c>
      <c r="F16" s="131" t="s">
        <v>287</v>
      </c>
    </row>
    <row r="17" spans="1:6" customFormat="1" ht="15.75" thickBot="1" x14ac:dyDescent="0.3">
      <c r="A17" s="132" t="s">
        <v>86</v>
      </c>
      <c r="B17" s="133" t="s">
        <v>86</v>
      </c>
      <c r="C17" s="10" t="s">
        <v>86</v>
      </c>
      <c r="D17" s="10" t="s">
        <v>86</v>
      </c>
      <c r="E17" s="10" t="s">
        <v>86</v>
      </c>
      <c r="F17" s="10" t="s">
        <v>86</v>
      </c>
    </row>
    <row r="25" spans="1:6" s="23" customFormat="1" ht="18" customHeight="1" x14ac:dyDescent="0.25">
      <c r="A25" s="128" t="s">
        <v>282</v>
      </c>
      <c r="B25" s="128" t="s">
        <v>288</v>
      </c>
      <c r="C25" s="131" t="s">
        <v>289</v>
      </c>
      <c r="D25" s="131" t="s">
        <v>290</v>
      </c>
      <c r="E25" s="131" t="s">
        <v>291</v>
      </c>
    </row>
    <row r="26" spans="1:6" s="8" customFormat="1" ht="15" x14ac:dyDescent="0.25">
      <c r="A26" s="6" t="s">
        <v>292</v>
      </c>
      <c r="B26" s="134" t="s">
        <v>293</v>
      </c>
      <c r="C26" s="7">
        <v>15</v>
      </c>
      <c r="D26" s="7">
        <v>9</v>
      </c>
      <c r="E26" s="7">
        <v>10</v>
      </c>
    </row>
    <row r="27" spans="1:6" s="8" customFormat="1" ht="15" x14ac:dyDescent="0.25">
      <c r="A27" s="6" t="s">
        <v>294</v>
      </c>
      <c r="B27" s="134" t="s">
        <v>295</v>
      </c>
      <c r="C27" s="7">
        <v>12</v>
      </c>
      <c r="D27" s="7">
        <v>17</v>
      </c>
      <c r="E27" s="7">
        <v>9</v>
      </c>
    </row>
    <row r="28" spans="1:6" s="8" customFormat="1" ht="15" x14ac:dyDescent="0.25">
      <c r="A28" s="6" t="s">
        <v>296</v>
      </c>
      <c r="B28" s="134" t="s">
        <v>293</v>
      </c>
      <c r="C28" s="7">
        <v>16</v>
      </c>
      <c r="D28" s="7">
        <v>12</v>
      </c>
      <c r="E28" s="7">
        <v>16</v>
      </c>
    </row>
    <row r="29" spans="1:6" s="8" customFormat="1" ht="15.75" thickBot="1" x14ac:dyDescent="0.3">
      <c r="A29" s="9" t="s">
        <v>297</v>
      </c>
      <c r="B29" s="135" t="s">
        <v>293</v>
      </c>
      <c r="C29" s="10"/>
      <c r="D29" s="10"/>
      <c r="E29" s="10">
        <v>12</v>
      </c>
    </row>
    <row r="33" spans="1:4" x14ac:dyDescent="0.2">
      <c r="A33" s="97"/>
    </row>
    <row r="34" spans="1:4" x14ac:dyDescent="0.2">
      <c r="A34" s="97"/>
    </row>
    <row r="35" spans="1:4" x14ac:dyDescent="0.2">
      <c r="A35" s="97"/>
    </row>
    <row r="36" spans="1:4" x14ac:dyDescent="0.2">
      <c r="A36" s="97"/>
    </row>
    <row r="37" spans="1:4" x14ac:dyDescent="0.2">
      <c r="A37" s="97"/>
    </row>
    <row r="38" spans="1:4" s="23" customFormat="1" ht="18" customHeight="1" x14ac:dyDescent="0.25">
      <c r="A38" s="136"/>
      <c r="B38" s="129">
        <v>2017</v>
      </c>
      <c r="C38" s="129">
        <v>2018</v>
      </c>
      <c r="D38" s="129">
        <v>2019</v>
      </c>
    </row>
    <row r="39" spans="1:4" ht="18" customHeight="1" thickBot="1" x14ac:dyDescent="0.25">
      <c r="A39" s="137" t="s">
        <v>298</v>
      </c>
      <c r="B39" s="138">
        <v>14</v>
      </c>
      <c r="C39" s="138">
        <v>9</v>
      </c>
      <c r="D39" s="138">
        <v>11</v>
      </c>
    </row>
  </sheetData>
  <pageMargins left="0.70866141732283472" right="0.31496062992125984" top="0.94488188976377963" bottom="0.94488188976377963" header="0.31496062992125984" footer="0.31496062992125984"/>
  <pageSetup paperSize="9" scale="56" orientation="portrait" r:id="rId1"/>
  <headerFooter scaleWithDoc="0">
    <oddHeader xml:space="preserve">&amp;L&amp;"-,Grassetto"&amp;22SEZIONE 2: DATI GENERALI&amp;R&amp;"-,Grassetto"&amp;24DICAM    </oddHeader>
    <oddFooter>&amp;LCruscotto strategico dipartimentale 2018 (MR)&amp;C39 di 69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49</vt:i4>
      </vt:variant>
    </vt:vector>
  </HeadingPairs>
  <TitlesOfParts>
    <vt:vector size="55" baseType="lpstr">
      <vt:lpstr>Allegato 01 Riesame QuVi</vt:lpstr>
      <vt:lpstr>rendicont ob e ind PST</vt:lpstr>
      <vt:lpstr>PSTRAT_DATA</vt:lpstr>
      <vt:lpstr>DOTTORATO</vt:lpstr>
      <vt:lpstr>exR.08a &amp; SUA.02</vt:lpstr>
      <vt:lpstr>POST LAUREAM</vt:lpstr>
      <vt:lpstr>gfxF02</vt:lpstr>
      <vt:lpstr>gfxF03</vt:lpstr>
      <vt:lpstr>gfxF04</vt:lpstr>
      <vt:lpstr>gfxF05</vt:lpstr>
      <vt:lpstr>gfxF07</vt:lpstr>
      <vt:lpstr>gfxF09</vt:lpstr>
      <vt:lpstr>gfxF10</vt:lpstr>
      <vt:lpstr>gfxF11</vt:lpstr>
      <vt:lpstr>gfxF12</vt:lpstr>
      <vt:lpstr>gfxF13</vt:lpstr>
      <vt:lpstr>gfxF14</vt:lpstr>
      <vt:lpstr>gfxF15</vt:lpstr>
      <vt:lpstr>gfxF19</vt:lpstr>
      <vt:lpstr>gfxF22</vt:lpstr>
      <vt:lpstr>gfxR01</vt:lpstr>
      <vt:lpstr>PSTRAT_DATA!gfxR02</vt:lpstr>
      <vt:lpstr>gfxR03</vt:lpstr>
      <vt:lpstr>gfxR05</vt:lpstr>
      <vt:lpstr>gfxR06</vt:lpstr>
      <vt:lpstr>gfxR07</vt:lpstr>
      <vt:lpstr>PSTRAT_DATA!gfxR09</vt:lpstr>
      <vt:lpstr>gfxR12</vt:lpstr>
      <vt:lpstr>gfxT01</vt:lpstr>
      <vt:lpstr>gfxT03</vt:lpstr>
      <vt:lpstr>PSTRAT_DATA!minitabR04</vt:lpstr>
      <vt:lpstr>tab2.3.1</vt:lpstr>
      <vt:lpstr>tab2.3.2</vt:lpstr>
      <vt:lpstr>tab2.3.3</vt:lpstr>
      <vt:lpstr>tab2.3.4</vt:lpstr>
      <vt:lpstr>tab5.4.1</vt:lpstr>
      <vt:lpstr>tab5.4.2</vt:lpstr>
      <vt:lpstr>PSTRAT_DATA!tabF03</vt:lpstr>
      <vt:lpstr>PSTRAT_DATA!tabF04</vt:lpstr>
      <vt:lpstr>PSTRAT_DATA!tabF05</vt:lpstr>
      <vt:lpstr>PSTRAT_DATA!tabF07</vt:lpstr>
      <vt:lpstr>PSTRAT_DATA!tabF09</vt:lpstr>
      <vt:lpstr>PSTRAT_DATA!tabF10</vt:lpstr>
      <vt:lpstr>PSTRAT_DATA!tabF12</vt:lpstr>
      <vt:lpstr>PSTRAT_DATA!tabF13</vt:lpstr>
      <vt:lpstr>PSTRAT_DATA!tabF22</vt:lpstr>
      <vt:lpstr>PSTRAT_DATA!tabR01</vt:lpstr>
      <vt:lpstr>PSTRAT_DATA!tabR03</vt:lpstr>
      <vt:lpstr>tabR04</vt:lpstr>
      <vt:lpstr>PSTRAT_DATA!tabR05</vt:lpstr>
      <vt:lpstr>'exR.08a &amp; SUA.02'!tabR08a</vt:lpstr>
      <vt:lpstr>tabR12</vt:lpstr>
      <vt:lpstr>'exR.08a &amp; SUA.02'!tabSUA02</vt:lpstr>
      <vt:lpstr>PSTRAT_DATA!tabT01</vt:lpstr>
      <vt:lpstr>PSTRAT_DATA!tabT03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Francesca</dc:creator>
  <cp:keywords/>
  <dc:description/>
  <cp:lastModifiedBy>Andrea Tarozzi</cp:lastModifiedBy>
  <cp:revision/>
  <dcterms:created xsi:type="dcterms:W3CDTF">2015-06-05T18:19:34Z</dcterms:created>
  <dcterms:modified xsi:type="dcterms:W3CDTF">2022-10-17T11:09:19Z</dcterms:modified>
  <cp:category/>
  <cp:contentStatus/>
</cp:coreProperties>
</file>